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215" windowHeight="11910"/>
  </bookViews>
  <sheets>
    <sheet name="Web" sheetId="4" r:id="rId1"/>
    <sheet name="Generator" sheetId="9" r:id="rId2"/>
  </sheets>
  <definedNames>
    <definedName name="_xlnm.Print_Area" localSheetId="0">Web!$A$4:$E$107</definedName>
  </definedNames>
  <calcPr calcId="145621"/>
</workbook>
</file>

<file path=xl/calcChain.xml><?xml version="1.0" encoding="utf-8"?>
<calcChain xmlns="http://schemas.openxmlformats.org/spreadsheetml/2006/main">
  <c r="P98" i="4" l="1"/>
  <c r="P97" i="4"/>
  <c r="P96" i="4"/>
  <c r="P95" i="4"/>
  <c r="P83" i="4"/>
  <c r="P74" i="4"/>
  <c r="P73" i="4"/>
  <c r="P72" i="4"/>
  <c r="P71" i="4"/>
  <c r="P70" i="4"/>
  <c r="P66" i="4"/>
  <c r="N73" i="4"/>
  <c r="P81" i="4"/>
  <c r="M70" i="9"/>
  <c r="Q106" i="4" l="1"/>
  <c r="P106" i="4"/>
  <c r="O106" i="4"/>
  <c r="N106" i="4"/>
  <c r="Q105" i="4"/>
  <c r="P105" i="4"/>
  <c r="O105" i="4"/>
  <c r="N105" i="4"/>
  <c r="Q104" i="4"/>
  <c r="P104" i="4"/>
  <c r="O104" i="4"/>
  <c r="N104" i="4"/>
  <c r="Q101" i="4"/>
  <c r="P101" i="4"/>
  <c r="O101" i="4"/>
  <c r="N101" i="4"/>
  <c r="Q100" i="4"/>
  <c r="P100" i="4"/>
  <c r="O100" i="4"/>
  <c r="N100" i="4"/>
  <c r="Q99" i="4"/>
  <c r="P99" i="4"/>
  <c r="O99" i="4"/>
  <c r="N99" i="4"/>
  <c r="Q92" i="4"/>
  <c r="P92" i="4"/>
  <c r="O92" i="4"/>
  <c r="N92" i="4"/>
  <c r="Q89" i="4"/>
  <c r="P89" i="4"/>
  <c r="O89" i="4"/>
  <c r="N89" i="4"/>
  <c r="Q88" i="4"/>
  <c r="P88" i="4"/>
  <c r="O88" i="4"/>
  <c r="N88" i="4"/>
  <c r="Q87" i="4"/>
  <c r="P87" i="4"/>
  <c r="O87" i="4"/>
  <c r="N87" i="4"/>
  <c r="Q86" i="4"/>
  <c r="P86" i="4"/>
  <c r="O86" i="4"/>
  <c r="N86" i="4"/>
  <c r="Q66" i="4"/>
  <c r="O66" i="4"/>
  <c r="N66" i="4"/>
  <c r="Q65" i="4"/>
  <c r="P65" i="4"/>
  <c r="O65" i="4"/>
  <c r="N65" i="4"/>
  <c r="Q64" i="4"/>
  <c r="P64" i="4"/>
  <c r="O64" i="4"/>
  <c r="N64" i="4"/>
  <c r="Q53" i="4"/>
  <c r="P53" i="4"/>
  <c r="O53" i="4"/>
  <c r="N53" i="4"/>
  <c r="Q52" i="4"/>
  <c r="P52" i="4"/>
  <c r="O52" i="4"/>
  <c r="N52" i="4"/>
  <c r="Q49" i="4"/>
  <c r="P49" i="4"/>
  <c r="O49" i="4"/>
  <c r="N49" i="4"/>
  <c r="Q47" i="4"/>
  <c r="P47" i="4"/>
  <c r="O47" i="4"/>
  <c r="N47" i="4"/>
  <c r="Q40" i="4"/>
  <c r="P40" i="4"/>
  <c r="O40" i="4"/>
  <c r="N40" i="4"/>
  <c r="Q31" i="4"/>
  <c r="P31" i="4"/>
  <c r="O31" i="4"/>
  <c r="R31" i="4" s="1"/>
  <c r="N31" i="4"/>
  <c r="Q30" i="4"/>
  <c r="P30" i="4"/>
  <c r="O30" i="4"/>
  <c r="N30" i="4"/>
  <c r="Q28" i="4"/>
  <c r="P28" i="4"/>
  <c r="O28" i="4"/>
  <c r="R28" i="4" s="1"/>
  <c r="N28" i="4"/>
  <c r="Q25" i="4"/>
  <c r="P25" i="4"/>
  <c r="O25" i="4"/>
  <c r="N25" i="4"/>
  <c r="Q24" i="4"/>
  <c r="P24" i="4"/>
  <c r="O24" i="4"/>
  <c r="R24" i="4" s="1"/>
  <c r="N24" i="4"/>
  <c r="Q23" i="4"/>
  <c r="P23" i="4"/>
  <c r="O23" i="4"/>
  <c r="N23" i="4"/>
  <c r="S102" i="9"/>
  <c r="R102" i="9"/>
  <c r="Q102" i="9"/>
  <c r="P102" i="9"/>
  <c r="O102" i="9"/>
  <c r="S101" i="9"/>
  <c r="R101" i="9"/>
  <c r="Q101" i="9"/>
  <c r="P101" i="9"/>
  <c r="S100" i="9"/>
  <c r="R100" i="9"/>
  <c r="Q100" i="9"/>
  <c r="P100" i="9"/>
  <c r="S99" i="9"/>
  <c r="R99" i="9"/>
  <c r="Q99" i="9"/>
  <c r="P99" i="9"/>
  <c r="O99" i="9"/>
  <c r="S98" i="9"/>
  <c r="R98" i="9"/>
  <c r="Q98" i="9"/>
  <c r="P98" i="9"/>
  <c r="S97" i="9"/>
  <c r="R97" i="9"/>
  <c r="Q97" i="9"/>
  <c r="P97" i="9"/>
  <c r="O97" i="9"/>
  <c r="S96" i="9"/>
  <c r="R96" i="9"/>
  <c r="Q96" i="9"/>
  <c r="P96" i="9"/>
  <c r="S95" i="9"/>
  <c r="R95" i="9"/>
  <c r="Q95" i="9"/>
  <c r="P95" i="9"/>
  <c r="S94" i="9"/>
  <c r="R94" i="9"/>
  <c r="Q94" i="9"/>
  <c r="P94" i="9"/>
  <c r="S93" i="9"/>
  <c r="R93" i="9"/>
  <c r="Q93" i="9"/>
  <c r="P93" i="9"/>
  <c r="S92" i="9"/>
  <c r="R92" i="9"/>
  <c r="Q92" i="9"/>
  <c r="P92" i="9"/>
  <c r="S91" i="9"/>
  <c r="R91" i="9"/>
  <c r="Q91" i="9"/>
  <c r="P91" i="9"/>
  <c r="S90" i="9"/>
  <c r="R90" i="9"/>
  <c r="Q90" i="9"/>
  <c r="P90" i="9"/>
  <c r="S89" i="9"/>
  <c r="R89" i="9"/>
  <c r="Q89" i="9"/>
  <c r="P89" i="9"/>
  <c r="S88" i="9"/>
  <c r="R88" i="9"/>
  <c r="Q88" i="9"/>
  <c r="P88" i="9"/>
  <c r="S87" i="9"/>
  <c r="R87" i="9"/>
  <c r="Q87" i="9"/>
  <c r="P87" i="9"/>
  <c r="O87" i="9"/>
  <c r="S86" i="9"/>
  <c r="R86" i="9"/>
  <c r="Q86" i="9"/>
  <c r="P86" i="9"/>
  <c r="S85" i="9"/>
  <c r="R85" i="9"/>
  <c r="Q85" i="9"/>
  <c r="P85" i="9"/>
  <c r="O85" i="9"/>
  <c r="S84" i="9"/>
  <c r="R84" i="9"/>
  <c r="Q84" i="9"/>
  <c r="P84" i="9"/>
  <c r="S83" i="9"/>
  <c r="R83" i="9"/>
  <c r="Q83" i="9"/>
  <c r="P83" i="9"/>
  <c r="O83" i="9"/>
  <c r="S82" i="9"/>
  <c r="R82" i="9"/>
  <c r="O82" i="9" s="1"/>
  <c r="Q82" i="9"/>
  <c r="P82" i="9"/>
  <c r="S81" i="9"/>
  <c r="R81" i="9"/>
  <c r="Q81" i="9"/>
  <c r="P81" i="9"/>
  <c r="S80" i="9"/>
  <c r="R80" i="9"/>
  <c r="Q80" i="9"/>
  <c r="P80" i="9"/>
  <c r="S79" i="9"/>
  <c r="R79" i="9"/>
  <c r="Q79" i="9"/>
  <c r="P79" i="9"/>
  <c r="S78" i="9"/>
  <c r="R78" i="9"/>
  <c r="Q78" i="9"/>
  <c r="P78" i="9"/>
  <c r="S77" i="9"/>
  <c r="R77" i="9"/>
  <c r="Q77" i="9"/>
  <c r="P77" i="9"/>
  <c r="S76" i="9"/>
  <c r="R76" i="9"/>
  <c r="Q76" i="9"/>
  <c r="P76" i="9"/>
  <c r="S75" i="9"/>
  <c r="R75" i="9"/>
  <c r="Q75" i="9"/>
  <c r="P75" i="9"/>
  <c r="S74" i="9"/>
  <c r="R74" i="9"/>
  <c r="Q74" i="9"/>
  <c r="P74" i="9"/>
  <c r="S73" i="9"/>
  <c r="R73" i="9"/>
  <c r="Q73" i="9"/>
  <c r="P73" i="9"/>
  <c r="S72" i="9"/>
  <c r="R72" i="9"/>
  <c r="Q72" i="9"/>
  <c r="P72" i="9"/>
  <c r="S71" i="9"/>
  <c r="R71" i="9"/>
  <c r="Q71" i="9"/>
  <c r="P71" i="9"/>
  <c r="S70" i="9"/>
  <c r="R70" i="9"/>
  <c r="Q70" i="9"/>
  <c r="P70" i="9"/>
  <c r="S69" i="9"/>
  <c r="R69" i="9"/>
  <c r="Q69" i="9"/>
  <c r="P69" i="9"/>
  <c r="S68" i="9"/>
  <c r="R68" i="9"/>
  <c r="Q68" i="9"/>
  <c r="P68" i="9"/>
  <c r="S67" i="9"/>
  <c r="O67" i="9" s="1"/>
  <c r="R67" i="9"/>
  <c r="Q67" i="9"/>
  <c r="P67" i="9"/>
  <c r="S66" i="9"/>
  <c r="R66" i="9"/>
  <c r="Q66" i="9"/>
  <c r="P66" i="9"/>
  <c r="S65" i="9"/>
  <c r="R65" i="9"/>
  <c r="Q65" i="9"/>
  <c r="P65" i="9"/>
  <c r="S64" i="9"/>
  <c r="R64" i="9"/>
  <c r="Q64" i="9"/>
  <c r="P64" i="9"/>
  <c r="S63" i="9"/>
  <c r="R63" i="9"/>
  <c r="Q63" i="9"/>
  <c r="P63" i="9"/>
  <c r="O63" i="9"/>
  <c r="S62" i="9"/>
  <c r="R62" i="9"/>
  <c r="Q62" i="9"/>
  <c r="P62" i="9"/>
  <c r="S61" i="9"/>
  <c r="R61" i="9"/>
  <c r="Q61" i="9"/>
  <c r="P61" i="9"/>
  <c r="S60" i="9"/>
  <c r="R60" i="9"/>
  <c r="Q60" i="9"/>
  <c r="P60" i="9"/>
  <c r="S59" i="9"/>
  <c r="R59" i="9"/>
  <c r="Q59" i="9"/>
  <c r="P59" i="9"/>
  <c r="S58" i="9"/>
  <c r="R58" i="9"/>
  <c r="Q58" i="9"/>
  <c r="P58" i="9"/>
  <c r="S57" i="9"/>
  <c r="R57" i="9"/>
  <c r="Q57" i="9"/>
  <c r="P57" i="9"/>
  <c r="S56" i="9"/>
  <c r="R56" i="9"/>
  <c r="Q56" i="9"/>
  <c r="P56" i="9"/>
  <c r="S55" i="9"/>
  <c r="R55" i="9"/>
  <c r="Q55" i="9"/>
  <c r="P55" i="9"/>
  <c r="S54" i="9"/>
  <c r="R54" i="9"/>
  <c r="Q54" i="9"/>
  <c r="P54" i="9"/>
  <c r="S53" i="9"/>
  <c r="R53" i="9"/>
  <c r="Q53" i="9"/>
  <c r="P53" i="9"/>
  <c r="S52" i="9"/>
  <c r="R52" i="9"/>
  <c r="Q52" i="9"/>
  <c r="P52" i="9"/>
  <c r="S51" i="9"/>
  <c r="R51" i="9"/>
  <c r="Q51" i="9"/>
  <c r="P51" i="9"/>
  <c r="S50" i="9"/>
  <c r="R50" i="9"/>
  <c r="Q50" i="9"/>
  <c r="P50" i="9"/>
  <c r="S49" i="9"/>
  <c r="R49" i="9"/>
  <c r="Q49" i="9"/>
  <c r="P49" i="9"/>
  <c r="O49" i="9"/>
  <c r="S48" i="9"/>
  <c r="R48" i="9"/>
  <c r="Q48" i="9"/>
  <c r="P48" i="9"/>
  <c r="S47" i="9"/>
  <c r="R47" i="9"/>
  <c r="Q47" i="9"/>
  <c r="P47" i="9"/>
  <c r="S46" i="9"/>
  <c r="R46" i="9"/>
  <c r="Q46" i="9"/>
  <c r="P46" i="9"/>
  <c r="S45" i="9"/>
  <c r="R45" i="9"/>
  <c r="Q45" i="9"/>
  <c r="P45" i="9"/>
  <c r="S44" i="9"/>
  <c r="R44" i="9"/>
  <c r="Q44" i="9"/>
  <c r="P44" i="9"/>
  <c r="S43" i="9"/>
  <c r="R43" i="9"/>
  <c r="Q43" i="9"/>
  <c r="P43" i="9"/>
  <c r="S42" i="9"/>
  <c r="R42" i="9"/>
  <c r="Q42" i="9"/>
  <c r="P42" i="9"/>
  <c r="S41" i="9"/>
  <c r="R41" i="9"/>
  <c r="Q41" i="9"/>
  <c r="P41" i="9"/>
  <c r="S40" i="9"/>
  <c r="R40" i="9"/>
  <c r="Q40" i="9"/>
  <c r="P40" i="9"/>
  <c r="S39" i="9"/>
  <c r="R39" i="9"/>
  <c r="Q39" i="9"/>
  <c r="P39" i="9"/>
  <c r="S38" i="9"/>
  <c r="R38" i="9"/>
  <c r="Q38" i="9"/>
  <c r="P38" i="9"/>
  <c r="S37" i="9"/>
  <c r="R37" i="9"/>
  <c r="Q37" i="9"/>
  <c r="P37" i="9"/>
  <c r="O37" i="9" s="1"/>
  <c r="S36" i="9"/>
  <c r="R36" i="9"/>
  <c r="Q36" i="9"/>
  <c r="P36" i="9"/>
  <c r="S35" i="9"/>
  <c r="R35" i="9"/>
  <c r="Q35" i="9"/>
  <c r="P35" i="9"/>
  <c r="S34" i="9"/>
  <c r="R34" i="9"/>
  <c r="Q34" i="9"/>
  <c r="P34" i="9"/>
  <c r="S33" i="9"/>
  <c r="R33" i="9"/>
  <c r="Q33" i="9"/>
  <c r="P33" i="9"/>
  <c r="S32" i="9"/>
  <c r="R32" i="9"/>
  <c r="Q32" i="9"/>
  <c r="P32" i="9"/>
  <c r="S31" i="9"/>
  <c r="R31" i="9"/>
  <c r="Q31" i="9"/>
  <c r="P31" i="9"/>
  <c r="O31" i="9"/>
  <c r="S30" i="9"/>
  <c r="R30" i="9"/>
  <c r="Q30" i="9"/>
  <c r="P30" i="9"/>
  <c r="S29" i="9"/>
  <c r="R29" i="9"/>
  <c r="Q29" i="9"/>
  <c r="P29" i="9"/>
  <c r="S28" i="9"/>
  <c r="R28" i="9"/>
  <c r="O28" i="9" s="1"/>
  <c r="Q28" i="9"/>
  <c r="P28" i="9"/>
  <c r="S27" i="9"/>
  <c r="R27" i="9"/>
  <c r="Q27" i="9"/>
  <c r="P27" i="9"/>
  <c r="S26" i="9"/>
  <c r="R26" i="9"/>
  <c r="Q26" i="9"/>
  <c r="P26" i="9"/>
  <c r="S25" i="9"/>
  <c r="R25" i="9"/>
  <c r="Q25" i="9"/>
  <c r="P25" i="9"/>
  <c r="O25" i="9"/>
  <c r="S24" i="9"/>
  <c r="R24" i="9"/>
  <c r="Q24" i="9"/>
  <c r="P24" i="9"/>
  <c r="S23" i="9"/>
  <c r="R23" i="9"/>
  <c r="Q23" i="9"/>
  <c r="P23" i="9"/>
  <c r="O23" i="9"/>
  <c r="S22" i="9"/>
  <c r="R22" i="9"/>
  <c r="Q22" i="9"/>
  <c r="P22" i="9"/>
  <c r="S21" i="9"/>
  <c r="R21" i="9"/>
  <c r="Q21" i="9"/>
  <c r="P21" i="9"/>
  <c r="S20" i="9"/>
  <c r="R20" i="9"/>
  <c r="Q20" i="9"/>
  <c r="P20" i="9"/>
  <c r="S19" i="9"/>
  <c r="R19" i="9"/>
  <c r="Q19" i="9"/>
  <c r="P19" i="9"/>
  <c r="S18" i="9"/>
  <c r="R18" i="9"/>
  <c r="Q18" i="9"/>
  <c r="P18" i="9"/>
  <c r="S17" i="9"/>
  <c r="R17" i="9"/>
  <c r="Q17" i="9"/>
  <c r="P17" i="9"/>
  <c r="S16" i="9"/>
  <c r="R16" i="9"/>
  <c r="Q16" i="9"/>
  <c r="P16" i="9"/>
  <c r="S15" i="9"/>
  <c r="R15" i="9"/>
  <c r="Q15" i="9"/>
  <c r="P15" i="9"/>
  <c r="S14" i="9"/>
  <c r="R14" i="9"/>
  <c r="Q14" i="9"/>
  <c r="P14" i="9"/>
  <c r="S13" i="9"/>
  <c r="R13" i="9"/>
  <c r="Q13" i="9"/>
  <c r="P13" i="9"/>
  <c r="S12" i="9"/>
  <c r="R12" i="9"/>
  <c r="Q12" i="9"/>
  <c r="P12" i="9"/>
  <c r="S11" i="9"/>
  <c r="R11" i="9"/>
  <c r="Q11" i="9"/>
  <c r="P11" i="9"/>
  <c r="S10" i="9"/>
  <c r="R10" i="9"/>
  <c r="Q10" i="9"/>
  <c r="P10" i="9"/>
  <c r="S9" i="9"/>
  <c r="R9" i="9"/>
  <c r="Q9" i="9"/>
  <c r="P9" i="9"/>
  <c r="S8" i="9"/>
  <c r="R8" i="9"/>
  <c r="Q8" i="9"/>
  <c r="P8" i="9"/>
  <c r="S7" i="9"/>
  <c r="R7" i="9"/>
  <c r="Q7" i="9"/>
  <c r="P7" i="9"/>
  <c r="S6" i="9"/>
  <c r="R6" i="9"/>
  <c r="Q6" i="9"/>
  <c r="P6" i="9"/>
  <c r="S5" i="9"/>
  <c r="R5" i="9"/>
  <c r="Q5" i="9"/>
  <c r="P5" i="9"/>
  <c r="S4" i="9"/>
  <c r="R4" i="9"/>
  <c r="Q4" i="9"/>
  <c r="P4" i="9"/>
  <c r="S3" i="9"/>
  <c r="R3" i="9"/>
  <c r="Q3" i="9"/>
  <c r="P3" i="9"/>
  <c r="S2" i="9"/>
  <c r="R2" i="9"/>
  <c r="Q2" i="9"/>
  <c r="P2" i="9"/>
  <c r="S1" i="9"/>
  <c r="R1" i="9"/>
  <c r="Q1" i="9"/>
  <c r="P1" i="9"/>
  <c r="N107" i="4"/>
  <c r="N103" i="4"/>
  <c r="N102" i="4"/>
  <c r="N98" i="4"/>
  <c r="N97" i="4"/>
  <c r="N96" i="4"/>
  <c r="N95" i="4"/>
  <c r="N94" i="4"/>
  <c r="N93" i="4"/>
  <c r="N91" i="4"/>
  <c r="N90" i="4"/>
  <c r="N27" i="4"/>
  <c r="N26" i="4"/>
  <c r="N85" i="4"/>
  <c r="N82" i="4"/>
  <c r="N81" i="4"/>
  <c r="N75" i="4"/>
  <c r="N74" i="4"/>
  <c r="N72" i="4"/>
  <c r="N71" i="4"/>
  <c r="N70" i="4"/>
  <c r="N63" i="4"/>
  <c r="N62" i="4"/>
  <c r="N61" i="4"/>
  <c r="N60" i="4"/>
  <c r="N58" i="4"/>
  <c r="N59" i="4"/>
  <c r="N57" i="4"/>
  <c r="N56" i="4"/>
  <c r="N55" i="4"/>
  <c r="N54" i="4"/>
  <c r="N51" i="4"/>
  <c r="N50" i="4"/>
  <c r="N48" i="4"/>
  <c r="N46" i="4"/>
  <c r="N45" i="4"/>
  <c r="N44" i="4"/>
  <c r="N43" i="4"/>
  <c r="N42" i="4"/>
  <c r="N41" i="4"/>
  <c r="N39" i="4"/>
  <c r="N38" i="4"/>
  <c r="N29" i="4"/>
  <c r="N22" i="4"/>
  <c r="N21" i="4"/>
  <c r="N20" i="4"/>
  <c r="N19" i="4"/>
  <c r="N18" i="4"/>
  <c r="N17" i="4"/>
  <c r="N15" i="4"/>
  <c r="N13" i="4"/>
  <c r="N14" i="4"/>
  <c r="N12" i="4"/>
  <c r="N11" i="4"/>
  <c r="N9" i="4"/>
  <c r="N6" i="4"/>
  <c r="N84" i="4"/>
  <c r="N78" i="4"/>
  <c r="N77" i="4"/>
  <c r="N80" i="4"/>
  <c r="N79" i="4"/>
  <c r="N76" i="4"/>
  <c r="N32" i="4"/>
  <c r="N37" i="4"/>
  <c r="N33" i="4"/>
  <c r="N35" i="4"/>
  <c r="N34" i="4"/>
  <c r="N36" i="4"/>
  <c r="N16" i="4"/>
  <c r="N5" i="4"/>
  <c r="N10" i="4"/>
  <c r="N8" i="4"/>
  <c r="N7" i="4"/>
  <c r="O107" i="4"/>
  <c r="O103" i="4"/>
  <c r="O102" i="4"/>
  <c r="O98" i="4"/>
  <c r="O97" i="4"/>
  <c r="O96" i="4"/>
  <c r="O95" i="4"/>
  <c r="O94" i="4"/>
  <c r="O93" i="4"/>
  <c r="O91" i="4"/>
  <c r="O90" i="4"/>
  <c r="O27" i="4"/>
  <c r="O26" i="4"/>
  <c r="O85" i="4"/>
  <c r="O82" i="4"/>
  <c r="O81" i="4"/>
  <c r="O75" i="4"/>
  <c r="O74" i="4"/>
  <c r="O73" i="4"/>
  <c r="O72" i="4"/>
  <c r="O71" i="4"/>
  <c r="O70" i="4"/>
  <c r="O63" i="4"/>
  <c r="O62" i="4"/>
  <c r="O61" i="4"/>
  <c r="O60" i="4"/>
  <c r="O58" i="4"/>
  <c r="O59" i="4"/>
  <c r="O57" i="4"/>
  <c r="O56" i="4"/>
  <c r="O55" i="4"/>
  <c r="O54" i="4"/>
  <c r="O51" i="4"/>
  <c r="O50" i="4"/>
  <c r="O48" i="4"/>
  <c r="O46" i="4"/>
  <c r="O45" i="4"/>
  <c r="O44" i="4"/>
  <c r="O43" i="4"/>
  <c r="O42" i="4"/>
  <c r="O41" i="4"/>
  <c r="O39" i="4"/>
  <c r="O38" i="4"/>
  <c r="O29" i="4"/>
  <c r="O22" i="4"/>
  <c r="O21" i="4"/>
  <c r="O20" i="4"/>
  <c r="O19" i="4"/>
  <c r="O18" i="4"/>
  <c r="O17" i="4"/>
  <c r="O15" i="4"/>
  <c r="O13" i="4"/>
  <c r="O14" i="4"/>
  <c r="O12" i="4"/>
  <c r="O11" i="4"/>
  <c r="O9" i="4"/>
  <c r="O6" i="4"/>
  <c r="O84" i="4"/>
  <c r="O78" i="4"/>
  <c r="O77" i="4"/>
  <c r="O80" i="4"/>
  <c r="O79" i="4"/>
  <c r="O76" i="4"/>
  <c r="O32" i="4"/>
  <c r="O37" i="4"/>
  <c r="O33" i="4"/>
  <c r="O35" i="4"/>
  <c r="O34" i="4"/>
  <c r="O36" i="4"/>
  <c r="O16" i="4"/>
  <c r="O5" i="4"/>
  <c r="O10" i="4"/>
  <c r="O8" i="4"/>
  <c r="O7" i="4"/>
  <c r="B112" i="4"/>
  <c r="R107" i="4"/>
  <c r="Q107" i="4"/>
  <c r="P107" i="4"/>
  <c r="R103" i="4"/>
  <c r="Q103" i="4"/>
  <c r="P103" i="4"/>
  <c r="R102" i="4"/>
  <c r="Q102" i="4"/>
  <c r="P102" i="4"/>
  <c r="R98" i="4"/>
  <c r="Q98" i="4"/>
  <c r="R97" i="4"/>
  <c r="Q97" i="4"/>
  <c r="R96" i="4"/>
  <c r="Q96" i="4"/>
  <c r="R95" i="4"/>
  <c r="Q95" i="4"/>
  <c r="R94" i="4"/>
  <c r="Q94" i="4"/>
  <c r="P94" i="4"/>
  <c r="R93" i="4"/>
  <c r="Q93" i="4"/>
  <c r="P93" i="4"/>
  <c r="R91" i="4"/>
  <c r="Q91" i="4"/>
  <c r="P91" i="4"/>
  <c r="R90" i="4"/>
  <c r="Q90" i="4"/>
  <c r="P90" i="4"/>
  <c r="R27" i="4"/>
  <c r="Q27" i="4"/>
  <c r="P27" i="4"/>
  <c r="R26" i="4"/>
  <c r="Q26" i="4"/>
  <c r="P26" i="4"/>
  <c r="R85" i="4"/>
  <c r="Q85" i="4"/>
  <c r="P85" i="4"/>
  <c r="R82" i="4"/>
  <c r="Q82" i="4"/>
  <c r="P82" i="4"/>
  <c r="R81" i="4"/>
  <c r="Q81" i="4"/>
  <c r="R75" i="4"/>
  <c r="Q75" i="4"/>
  <c r="P75" i="4"/>
  <c r="R74" i="4"/>
  <c r="Q74" i="4"/>
  <c r="R73" i="4"/>
  <c r="Q73" i="4"/>
  <c r="R72" i="4"/>
  <c r="Q72" i="4"/>
  <c r="R71" i="4"/>
  <c r="Q71" i="4"/>
  <c r="R70" i="4"/>
  <c r="Q70" i="4"/>
  <c r="R63" i="4"/>
  <c r="Q63" i="4"/>
  <c r="P63" i="4"/>
  <c r="R62" i="4"/>
  <c r="Q62" i="4"/>
  <c r="P62" i="4"/>
  <c r="R61" i="4"/>
  <c r="Q61" i="4"/>
  <c r="P61" i="4"/>
  <c r="R60" i="4"/>
  <c r="Q60" i="4"/>
  <c r="P60" i="4"/>
  <c r="R58" i="4"/>
  <c r="Q58" i="4"/>
  <c r="P58" i="4"/>
  <c r="R59" i="4"/>
  <c r="Q59" i="4"/>
  <c r="P59" i="4"/>
  <c r="R57" i="4"/>
  <c r="Q57" i="4"/>
  <c r="P57" i="4"/>
  <c r="R56" i="4"/>
  <c r="Q56" i="4"/>
  <c r="P56" i="4"/>
  <c r="R55" i="4"/>
  <c r="Q55" i="4"/>
  <c r="P55" i="4"/>
  <c r="R54" i="4"/>
  <c r="Q54" i="4"/>
  <c r="P54" i="4"/>
  <c r="R51" i="4"/>
  <c r="Q51" i="4"/>
  <c r="P51" i="4"/>
  <c r="R50" i="4"/>
  <c r="Q50" i="4"/>
  <c r="P50" i="4"/>
  <c r="R48" i="4"/>
  <c r="Q48" i="4"/>
  <c r="P48" i="4"/>
  <c r="R46" i="4"/>
  <c r="Q46" i="4"/>
  <c r="P46" i="4"/>
  <c r="R45" i="4"/>
  <c r="Q45" i="4"/>
  <c r="P45" i="4"/>
  <c r="R44" i="4"/>
  <c r="Q44" i="4"/>
  <c r="P44" i="4"/>
  <c r="R43" i="4"/>
  <c r="Q43" i="4"/>
  <c r="P43" i="4"/>
  <c r="R42" i="4"/>
  <c r="Q42" i="4"/>
  <c r="P42" i="4"/>
  <c r="R41" i="4"/>
  <c r="Q41" i="4"/>
  <c r="P41" i="4"/>
  <c r="R39" i="4"/>
  <c r="Q39" i="4"/>
  <c r="P39" i="4"/>
  <c r="R38" i="4"/>
  <c r="Q38" i="4"/>
  <c r="P38" i="4"/>
  <c r="R29" i="4"/>
  <c r="Q29" i="4"/>
  <c r="P29" i="4"/>
  <c r="R22" i="4"/>
  <c r="Q22" i="4"/>
  <c r="P22" i="4"/>
  <c r="R21" i="4"/>
  <c r="Q21" i="4"/>
  <c r="P21" i="4"/>
  <c r="R20" i="4"/>
  <c r="Q20" i="4"/>
  <c r="P20" i="4"/>
  <c r="R19" i="4"/>
  <c r="Q19" i="4"/>
  <c r="P19" i="4"/>
  <c r="R18" i="4"/>
  <c r="Q18" i="4"/>
  <c r="P18" i="4"/>
  <c r="R17" i="4"/>
  <c r="Q17" i="4"/>
  <c r="P17" i="4"/>
  <c r="R15" i="4"/>
  <c r="Q15" i="4"/>
  <c r="P15" i="4"/>
  <c r="R13" i="4"/>
  <c r="Q13" i="4"/>
  <c r="P13" i="4"/>
  <c r="R14" i="4"/>
  <c r="Q14" i="4"/>
  <c r="P14" i="4"/>
  <c r="R12" i="4"/>
  <c r="Q12" i="4"/>
  <c r="P12" i="4"/>
  <c r="R11" i="4"/>
  <c r="Q11" i="4"/>
  <c r="P11" i="4"/>
  <c r="R9" i="4"/>
  <c r="Q9" i="4"/>
  <c r="P9" i="4"/>
  <c r="R6" i="4"/>
  <c r="Q6" i="4"/>
  <c r="P6" i="4"/>
  <c r="R84" i="4"/>
  <c r="Q84" i="4"/>
  <c r="P84" i="4"/>
  <c r="R78" i="4"/>
  <c r="Q78" i="4"/>
  <c r="P78" i="4"/>
  <c r="R77" i="4"/>
  <c r="Q77" i="4"/>
  <c r="P77" i="4"/>
  <c r="R80" i="4"/>
  <c r="Q80" i="4"/>
  <c r="P80" i="4"/>
  <c r="R79" i="4"/>
  <c r="Q79" i="4"/>
  <c r="P79" i="4"/>
  <c r="R76" i="4"/>
  <c r="Q76" i="4"/>
  <c r="R32" i="4"/>
  <c r="Q32" i="4"/>
  <c r="P32" i="4"/>
  <c r="R37" i="4"/>
  <c r="Q37" i="4"/>
  <c r="P37" i="4"/>
  <c r="R33" i="4"/>
  <c r="Q33" i="4"/>
  <c r="P33" i="4"/>
  <c r="R35" i="4"/>
  <c r="Q35" i="4"/>
  <c r="P35" i="4"/>
  <c r="R34" i="4"/>
  <c r="Q34" i="4"/>
  <c r="P34" i="4"/>
  <c r="R36" i="4"/>
  <c r="Q36" i="4"/>
  <c r="P36" i="4"/>
  <c r="R16" i="4"/>
  <c r="Q16" i="4"/>
  <c r="P16" i="4"/>
  <c r="R5" i="4"/>
  <c r="Q5" i="4"/>
  <c r="P5" i="4"/>
  <c r="R10" i="4"/>
  <c r="Q10" i="4"/>
  <c r="P10" i="4"/>
  <c r="R8" i="4"/>
  <c r="Q8" i="4"/>
  <c r="P8" i="4"/>
  <c r="R7" i="4"/>
  <c r="Q7" i="4"/>
  <c r="P7" i="4"/>
  <c r="O39" i="9" l="1"/>
  <c r="O3" i="9"/>
  <c r="R23" i="4"/>
  <c r="R25" i="4"/>
  <c r="R30" i="4"/>
  <c r="R40" i="4"/>
  <c r="R47" i="4"/>
  <c r="T34" i="4"/>
  <c r="T33" i="4"/>
  <c r="T32" i="4"/>
  <c r="R49" i="4"/>
  <c r="R52" i="4"/>
  <c r="R53" i="4"/>
  <c r="R64" i="4"/>
  <c r="R65" i="4"/>
  <c r="R66" i="4"/>
  <c r="R86" i="4"/>
  <c r="R87" i="4"/>
  <c r="R88" i="4"/>
  <c r="R89" i="4"/>
  <c r="R92" i="4"/>
  <c r="O108" i="4"/>
  <c r="E117" i="4" s="1"/>
  <c r="R99" i="4"/>
  <c r="R100" i="4"/>
  <c r="R101" i="4"/>
  <c r="R104" i="4"/>
  <c r="R105" i="4"/>
  <c r="O47" i="9"/>
  <c r="O65" i="9"/>
  <c r="O53" i="9"/>
  <c r="O11" i="9"/>
  <c r="O30" i="9"/>
  <c r="O55" i="9"/>
  <c r="O66" i="9"/>
  <c r="O90" i="9"/>
  <c r="O93" i="9"/>
  <c r="O19" i="9"/>
  <c r="O24" i="9"/>
  <c r="O40" i="9"/>
  <c r="O51" i="9"/>
  <c r="O52" i="9"/>
  <c r="O64" i="9"/>
  <c r="O75" i="9"/>
  <c r="O86" i="9"/>
  <c r="O98" i="9"/>
  <c r="R106" i="4"/>
  <c r="O35" i="9"/>
  <c r="O9" i="9"/>
  <c r="O27" i="9"/>
  <c r="O43" i="9"/>
  <c r="O45" i="9"/>
  <c r="O15" i="9"/>
  <c r="O59" i="9"/>
  <c r="O71" i="9"/>
  <c r="O89" i="9"/>
  <c r="O79" i="9"/>
  <c r="O100" i="9"/>
  <c r="O5" i="9"/>
  <c r="O13" i="9"/>
  <c r="O21" i="9"/>
  <c r="O33" i="9"/>
  <c r="O41" i="9"/>
  <c r="O57" i="9"/>
  <c r="O69" i="9"/>
  <c r="O77" i="9"/>
  <c r="O95" i="9"/>
  <c r="O1" i="9"/>
  <c r="O10" i="9"/>
  <c r="O17" i="9"/>
  <c r="O29" i="9"/>
  <c r="O61" i="9"/>
  <c r="O73" i="9"/>
  <c r="O81" i="9"/>
  <c r="O91" i="9"/>
  <c r="O101" i="9"/>
  <c r="O4" i="9"/>
  <c r="O7" i="9"/>
  <c r="O12" i="9"/>
  <c r="O16" i="9"/>
  <c r="O20" i="9"/>
  <c r="O32" i="9"/>
  <c r="O36" i="9"/>
  <c r="O44" i="9"/>
  <c r="O48" i="9"/>
  <c r="O56" i="9"/>
  <c r="O60" i="9"/>
  <c r="O68" i="9"/>
  <c r="O72" i="9"/>
  <c r="O76" i="9"/>
  <c r="O80" i="9"/>
  <c r="O84" i="9"/>
  <c r="O88" i="9"/>
  <c r="O92" i="9"/>
  <c r="O96" i="9"/>
  <c r="O2" i="9"/>
  <c r="O6" i="9"/>
  <c r="O8" i="9"/>
  <c r="O14" i="9"/>
  <c r="O18" i="9"/>
  <c r="O22" i="9"/>
  <c r="O26" i="9"/>
  <c r="O34" i="9"/>
  <c r="O38" i="9"/>
  <c r="O42" i="9"/>
  <c r="O46" i="9"/>
  <c r="O50" i="9"/>
  <c r="O54" i="9"/>
  <c r="O58" i="9"/>
  <c r="O62" i="9"/>
  <c r="O70" i="9"/>
  <c r="O74" i="9"/>
  <c r="O78" i="9"/>
  <c r="O94" i="9"/>
  <c r="S23" i="4"/>
  <c r="S24" i="4"/>
  <c r="S25" i="4"/>
  <c r="S28" i="4"/>
  <c r="S30" i="4"/>
  <c r="S31" i="4"/>
  <c r="S40" i="4"/>
  <c r="S47" i="4"/>
  <c r="S49" i="4"/>
  <c r="S52" i="4"/>
  <c r="S53" i="4"/>
  <c r="S64" i="4"/>
  <c r="S65" i="4"/>
  <c r="S66" i="4"/>
  <c r="S86" i="4"/>
  <c r="S87" i="4"/>
  <c r="S88" i="4"/>
  <c r="S89" i="4"/>
  <c r="S92" i="4"/>
  <c r="S99" i="4"/>
  <c r="S100" i="4"/>
  <c r="S101" i="4"/>
  <c r="S104" i="4"/>
  <c r="S105" i="4"/>
  <c r="S106" i="4"/>
  <c r="T10" i="4"/>
  <c r="T36" i="4"/>
  <c r="T35" i="4"/>
  <c r="S26" i="4"/>
  <c r="S93" i="4"/>
  <c r="S95" i="4"/>
  <c r="S97" i="4"/>
  <c r="S102" i="4"/>
  <c r="S7" i="4"/>
  <c r="T8" i="4"/>
  <c r="T5" i="4"/>
  <c r="T16" i="4"/>
  <c r="S50" i="4"/>
  <c r="S54" i="4"/>
  <c r="S56" i="4"/>
  <c r="S59" i="4"/>
  <c r="S60" i="4"/>
  <c r="S62" i="4"/>
  <c r="S70" i="4"/>
  <c r="S72" i="4"/>
  <c r="S74" i="4"/>
  <c r="S81" i="4"/>
  <c r="S85" i="4"/>
  <c r="S27" i="4"/>
  <c r="S91" i="4"/>
  <c r="S94" i="4"/>
  <c r="S96" i="4"/>
  <c r="S98" i="4"/>
  <c r="S103" i="4"/>
  <c r="T37" i="4"/>
  <c r="S51" i="4"/>
  <c r="S55" i="4"/>
  <c r="S57" i="4"/>
  <c r="S58" i="4"/>
  <c r="S61" i="4"/>
  <c r="S63" i="4"/>
  <c r="S71" i="4"/>
  <c r="S73" i="4"/>
  <c r="S75" i="4"/>
  <c r="S82" i="4"/>
  <c r="S90" i="4"/>
  <c r="T7" i="4"/>
  <c r="T79" i="4"/>
  <c r="T80" i="4"/>
  <c r="T77" i="4"/>
  <c r="T78" i="4"/>
  <c r="T84" i="4"/>
  <c r="T6" i="4"/>
  <c r="T9" i="4"/>
  <c r="T11" i="4"/>
  <c r="T12" i="4"/>
  <c r="T14" i="4"/>
  <c r="T13" i="4"/>
  <c r="T15" i="4"/>
  <c r="T17" i="4"/>
  <c r="T18" i="4"/>
  <c r="T19" i="4"/>
  <c r="T20" i="4"/>
  <c r="T21" i="4"/>
  <c r="T22" i="4"/>
  <c r="T29" i="4"/>
  <c r="T38" i="4"/>
  <c r="T39" i="4"/>
  <c r="T41" i="4"/>
  <c r="T42" i="4"/>
  <c r="T43" i="4"/>
  <c r="T44" i="4"/>
  <c r="T45" i="4"/>
  <c r="T46" i="4"/>
  <c r="T48" i="4"/>
  <c r="S107" i="4"/>
  <c r="S8" i="4"/>
  <c r="S10" i="4"/>
  <c r="S5" i="4"/>
  <c r="S16" i="4"/>
  <c r="S36" i="4"/>
  <c r="S34" i="4"/>
  <c r="S35" i="4"/>
  <c r="S33" i="4"/>
  <c r="S37" i="4"/>
  <c r="S32" i="4"/>
  <c r="S79" i="4"/>
  <c r="S80" i="4"/>
  <c r="S77" i="4"/>
  <c r="S78" i="4"/>
  <c r="S84" i="4"/>
  <c r="S6" i="4"/>
  <c r="S9" i="4"/>
  <c r="S11" i="4"/>
  <c r="S12" i="4"/>
  <c r="S14" i="4"/>
  <c r="S13" i="4"/>
  <c r="S15" i="4"/>
  <c r="S17" i="4"/>
  <c r="S18" i="4"/>
  <c r="S19" i="4"/>
  <c r="S20" i="4"/>
  <c r="S21" i="4"/>
  <c r="S22" i="4"/>
  <c r="S29" i="4"/>
  <c r="S38" i="4"/>
  <c r="S39" i="4"/>
  <c r="S41" i="4"/>
  <c r="S42" i="4"/>
  <c r="S43" i="4"/>
  <c r="S44" i="4"/>
  <c r="S45" i="4"/>
  <c r="S46" i="4"/>
  <c r="S48" i="4"/>
  <c r="T50" i="4"/>
  <c r="T51" i="4"/>
  <c r="T54" i="4"/>
  <c r="T55" i="4"/>
  <c r="T56" i="4"/>
  <c r="T57" i="4"/>
  <c r="T59" i="4"/>
  <c r="T58" i="4"/>
  <c r="T60" i="4"/>
  <c r="T61" i="4"/>
  <c r="T62" i="4"/>
  <c r="T63" i="4"/>
  <c r="T70" i="4"/>
  <c r="T71" i="4"/>
  <c r="T72" i="4"/>
  <c r="T73" i="4"/>
  <c r="T74" i="4"/>
  <c r="T75" i="4"/>
  <c r="T81" i="4"/>
  <c r="T82" i="4"/>
  <c r="T85" i="4"/>
  <c r="T26" i="4"/>
  <c r="T27" i="4"/>
  <c r="T90" i="4"/>
  <c r="T91" i="4"/>
  <c r="T93" i="4"/>
  <c r="T94" i="4"/>
  <c r="T95" i="4"/>
  <c r="T96" i="4"/>
  <c r="T97" i="4"/>
  <c r="T98" i="4"/>
  <c r="T102" i="4"/>
  <c r="T103" i="4"/>
  <c r="T107" i="4"/>
  <c r="U7" i="4"/>
  <c r="O3" i="4" l="1"/>
  <c r="M76" i="4"/>
  <c r="P76" i="4" s="1"/>
  <c r="T76" i="4" l="1"/>
  <c r="S76" i="4"/>
  <c r="N108" i="4" l="1"/>
  <c r="E115" i="4" s="1"/>
  <c r="N3" i="4" l="1"/>
  <c r="B120" i="4" l="1"/>
  <c r="R108" i="4" l="1"/>
  <c r="E116" i="4" s="1"/>
  <c r="Q108" i="4"/>
  <c r="E114" i="4" s="1"/>
  <c r="T108" i="4"/>
  <c r="T3" i="4" s="1"/>
  <c r="P108" i="4" l="1"/>
  <c r="Q3" i="4"/>
  <c r="R3" i="4"/>
  <c r="S108" i="4"/>
  <c r="E112" i="4" s="1"/>
  <c r="P3" i="4" l="1"/>
  <c r="E113" i="4"/>
  <c r="B111" i="4" s="1"/>
  <c r="S3" i="4"/>
  <c r="U3" i="4" l="1"/>
  <c r="Y3" i="4" s="1"/>
  <c r="W3" i="4" l="1"/>
  <c r="V3" i="4"/>
  <c r="X3" i="4"/>
  <c r="D3" i="4"/>
</calcChain>
</file>

<file path=xl/sharedStrings.xml><?xml version="1.0" encoding="utf-8"?>
<sst xmlns="http://schemas.openxmlformats.org/spreadsheetml/2006/main" count="943" uniqueCount="324">
  <si>
    <t>P</t>
  </si>
  <si>
    <t>W</t>
  </si>
  <si>
    <t>W,P</t>
  </si>
  <si>
    <t xml:space="preserve"> Cemetery</t>
  </si>
  <si>
    <t>Source Key: See the source table at the bottom of the page</t>
  </si>
  <si>
    <t xml:space="preserve"> graves are documented in this file</t>
  </si>
  <si>
    <t>Birth Date</t>
  </si>
  <si>
    <t>Death Date</t>
  </si>
  <si>
    <t>Inscription/Contributor's comment</t>
  </si>
  <si>
    <t>Obituary</t>
  </si>
  <si>
    <t>GPP</t>
  </si>
  <si>
    <t>WPA</t>
  </si>
  <si>
    <t>Count</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</si>
  <si>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</si>
  <si>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Template</t>
  </si>
  <si>
    <t>Est of</t>
  </si>
  <si>
    <t>Tot Grvs</t>
  </si>
  <si>
    <t>% in</t>
  </si>
  <si>
    <t>%</t>
  </si>
  <si>
    <t>Doc</t>
  </si>
  <si>
    <t>Obits</t>
  </si>
  <si>
    <r>
      <rPr>
        <sz val="10"/>
        <color theme="3" tint="0.79998168889431442"/>
        <rFont val="Calibri"/>
        <family val="2"/>
        <scheme val="minor"/>
      </rPr>
      <t>zzz</t>
    </r>
    <r>
      <rPr>
        <b/>
        <sz val="12"/>
        <color rgb="FFFF0000"/>
        <rFont val="Calibri"/>
        <family val="2"/>
        <scheme val="minor"/>
      </rPr>
      <t xml:space="preserve">END         </t>
    </r>
    <r>
      <rPr>
        <sz val="10"/>
        <rFont val="Calibri"/>
        <family val="2"/>
        <scheme val="minor"/>
      </rPr>
      <t>Names</t>
    </r>
  </si>
  <si>
    <t xml:space="preserve"> records), the ongoing Iowa Gravestone Photo Project (GPP) (</t>
  </si>
  <si>
    <t xml:space="preserve"> records), and the ongoing IAGenWeb Obituaries (Obits) (</t>
  </si>
  <si>
    <t xml:space="preserve">&lt;a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t>
  </si>
  <si>
    <t xml:space="preserve"> Cemetery entrance.  This is what Connie wrote about the </t>
  </si>
  <si>
    <t xml:space="preserve"> Cemetery. " </t>
  </si>
  <si>
    <t>See sheet named Table</t>
  </si>
  <si>
    <t>Washington Prairie Norwegian Methodist</t>
  </si>
  <si>
    <t>Dyberig, Knudt</t>
  </si>
  <si>
    <t>1824</t>
  </si>
  <si>
    <t>1874</t>
  </si>
  <si>
    <t>Dyberig, Parbro</t>
  </si>
  <si>
    <t>1829</t>
  </si>
  <si>
    <t>1904</t>
  </si>
  <si>
    <t>1836</t>
  </si>
  <si>
    <t>1927</t>
  </si>
  <si>
    <t>1858</t>
  </si>
  <si>
    <t>1879</t>
  </si>
  <si>
    <t>1856</t>
  </si>
  <si>
    <t>1883</t>
  </si>
  <si>
    <t>1800</t>
  </si>
  <si>
    <t>1880</t>
  </si>
  <si>
    <t>1902</t>
  </si>
  <si>
    <t>1831</t>
  </si>
  <si>
    <t>1908</t>
  </si>
  <si>
    <t>1867</t>
  </si>
  <si>
    <t>1886</t>
  </si>
  <si>
    <t>Ostrem, Knud Evensen</t>
  </si>
  <si>
    <t>Ostrem, Kari Christophersdatter (Heen)</t>
  </si>
  <si>
    <t>/Married to: Ostrem, Kari Christophersdatter (Heen) Born on Remmesbrekken farm in Vang, Norway</t>
  </si>
  <si>
    <t xml:space="preserve">/Married to: Ostrem, Knud Evensen Born in Vang, Valdres Norway </t>
  </si>
  <si>
    <t xml:space="preserve"> July 28, 1801</t>
  </si>
  <si>
    <t xml:space="preserve"> Mar. 1, 1801</t>
  </si>
  <si>
    <t xml:space="preserve"> Apr.  27, 1880</t>
  </si>
  <si>
    <t>Oct. 15, 1879</t>
  </si>
  <si>
    <t>P,W</t>
  </si>
  <si>
    <t xml:space="preserve">Garden, Halvor Haldorsen </t>
  </si>
  <si>
    <t>C</t>
  </si>
  <si>
    <t xml:space="preserve"> records), Individual Contributors(CX) (</t>
  </si>
  <si>
    <t xml:space="preserve"> Mar 17, 1828</t>
  </si>
  <si>
    <t xml:space="preserve"> Oct 7, 1834</t>
  </si>
  <si>
    <t>May  27,  1908</t>
  </si>
  <si>
    <t>1868</t>
  </si>
  <si>
    <t>C1,W</t>
  </si>
  <si>
    <t>C1,P,W</t>
  </si>
  <si>
    <t>Jan. 31, 1863</t>
  </si>
  <si>
    <t>Apr 15, 1867</t>
  </si>
  <si>
    <t>Feb. 14, 1936</t>
  </si>
  <si>
    <t xml:space="preserve"> Nov 26, 1857</t>
  </si>
  <si>
    <t>June 23, 1931</t>
  </si>
  <si>
    <t>Feb 23, 1871</t>
  </si>
  <si>
    <t>Feb. 15, 1917</t>
  </si>
  <si>
    <t xml:space="preserve"> Apr. 29, 1908</t>
  </si>
  <si>
    <t>1840</t>
  </si>
  <si>
    <t>1895</t>
  </si>
  <si>
    <t>1806</t>
  </si>
  <si>
    <t>1875</t>
  </si>
  <si>
    <t>1808</t>
  </si>
  <si>
    <t>1882</t>
  </si>
  <si>
    <t>1870</t>
  </si>
  <si>
    <t>1900</t>
  </si>
  <si>
    <t>1848</t>
  </si>
  <si>
    <t xml:space="preserve">/Married to: Opdahl, Marith K,   </t>
  </si>
  <si>
    <t xml:space="preserve">/Married to: Opdahl, Knud G.     </t>
  </si>
  <si>
    <t>Garden, Ingeborg Knudsdatter (Opdahl)</t>
  </si>
  <si>
    <t xml:space="preserve">/Married to: Ondahl, Gilbert K.  </t>
  </si>
  <si>
    <t xml:space="preserve">/Married to: Opdahl, Mary Omlie     </t>
  </si>
  <si>
    <t xml:space="preserve">/Son of: Ondahl, Gilbert K. &amp; Mary Omlie   </t>
  </si>
  <si>
    <t>C1,P,O,W</t>
  </si>
  <si>
    <t xml:space="preserve">Opdahl, Gilbert K.  </t>
  </si>
  <si>
    <t>winneshiek</t>
  </si>
  <si>
    <t>Anderson, Rudolph T.</t>
  </si>
  <si>
    <t>1869</t>
  </si>
  <si>
    <t>Same stone as: A. K. and Julia Anderson</t>
  </si>
  <si>
    <t>Anderson, Florence R.</t>
  </si>
  <si>
    <t>Anderson, Adella V.</t>
  </si>
  <si>
    <t>1873</t>
  </si>
  <si>
    <t>Anderson, Helma E.</t>
  </si>
  <si>
    <t>Anderson, Anders E.</t>
  </si>
  <si>
    <t>Anderson, A. K.</t>
  </si>
  <si>
    <t>Anderson, Julia</t>
  </si>
  <si>
    <t>Anderson, K. Andrew</t>
  </si>
  <si>
    <t>Anderson, Vincent  C.</t>
  </si>
  <si>
    <t>1894</t>
  </si>
  <si>
    <t>1899</t>
  </si>
  <si>
    <t>Anderson, Knut</t>
  </si>
  <si>
    <t>1803</t>
  </si>
  <si>
    <t>1863</t>
  </si>
  <si>
    <t>Anderson, Anna T.</t>
  </si>
  <si>
    <t>Wilcox, Mary H.</t>
  </si>
  <si>
    <t>June 25, 1854</t>
  </si>
  <si>
    <t>Sep 18, 1898</t>
  </si>
  <si>
    <t>Same stone as: Nelson and Anna    Johnson</t>
  </si>
  <si>
    <t>Johnson, Nelson</t>
  </si>
  <si>
    <t>Oct 17, 1818</t>
  </si>
  <si>
    <t>Apr 4, 1882</t>
  </si>
  <si>
    <t>Same stone as: Anna    Johnson</t>
  </si>
  <si>
    <t>Johnson, Anna</t>
  </si>
  <si>
    <t>Feb 5, 1812</t>
  </si>
  <si>
    <t>Mar 27, 1883</t>
  </si>
  <si>
    <t>Same stone as: Nelson Johnson</t>
  </si>
  <si>
    <t>J., N.</t>
  </si>
  <si>
    <t>Wilcox, Mary</t>
  </si>
  <si>
    <t>Pedersen, Barbro</t>
  </si>
  <si>
    <t>Mar 11, 1829</t>
  </si>
  <si>
    <t>Mar. 20, 1904</t>
  </si>
  <si>
    <t>Same stone as: Knudt Pedersen</t>
  </si>
  <si>
    <t>Pedersen, Knudt</t>
  </si>
  <si>
    <t>June 28, 1834</t>
  </si>
  <si>
    <t>June, 1874</t>
  </si>
  <si>
    <t>Same stone as: Barbro Pedersen</t>
  </si>
  <si>
    <t>Ericksen, Knud</t>
  </si>
  <si>
    <t>Hagen, Gjertru Olsdatter</t>
  </si>
  <si>
    <t>Dec 10, 1798</t>
  </si>
  <si>
    <t>Sep 21, 1874</t>
  </si>
  <si>
    <t>Age 75 yrs 9 M 11D Same stone as: Helge Olson Hagen</t>
  </si>
  <si>
    <t>Hagen, Helge Olson</t>
  </si>
  <si>
    <t>Jan 4, 1828</t>
  </si>
  <si>
    <t>Sep 22, 1887</t>
  </si>
  <si>
    <t>Same stone as: Gjertru Olsdatter Hagen</t>
  </si>
  <si>
    <t>Thune, Thrond</t>
  </si>
  <si>
    <t>Aug 3, 1829</t>
  </si>
  <si>
    <t>Sep 3, 1874</t>
  </si>
  <si>
    <t>45 Years Same stone as: Sigri Thune</t>
  </si>
  <si>
    <t>Thune, Sigri</t>
  </si>
  <si>
    <t>July 25, 1832</t>
  </si>
  <si>
    <t>Feb 25, 1894</t>
  </si>
  <si>
    <t xml:space="preserve">61 years 7M  Same stone as: Thrond Thune </t>
  </si>
  <si>
    <t>Thune, Andrew Mallory</t>
  </si>
  <si>
    <t>Oct 7, 1866</t>
  </si>
  <si>
    <t>Sept 7, 1871</t>
  </si>
  <si>
    <t>4 years 11M  Same stone as: Thrond and Sigri Thune</t>
  </si>
  <si>
    <t>Omlie, Michael H.</t>
  </si>
  <si>
    <t>1821</t>
  </si>
  <si>
    <t>1891</t>
  </si>
  <si>
    <t>Omlie, Gunnild</t>
  </si>
  <si>
    <t>1881</t>
  </si>
  <si>
    <t>Omlie, Hellen</t>
  </si>
  <si>
    <t>1855</t>
  </si>
  <si>
    <t>Omlie, Halvor</t>
  </si>
  <si>
    <t>1861</t>
  </si>
  <si>
    <t>1890</t>
  </si>
  <si>
    <t>Lommen, ????</t>
  </si>
  <si>
    <t>Same stone as: Christine, Andrew Silas and Minnie M.  Lommen</t>
  </si>
  <si>
    <t>Lommen, Christine</t>
  </si>
  <si>
    <t>Nov 26, 1863</t>
  </si>
  <si>
    <t>Apr. 26, 1887</t>
  </si>
  <si>
    <t>Same stone as: ???? Lommen</t>
  </si>
  <si>
    <t>Lommen, Andrew Silas</t>
  </si>
  <si>
    <t>Aug 1866</t>
  </si>
  <si>
    <t>Age 5 m Same stone as: ???? Lommen</t>
  </si>
  <si>
    <t>Lommen, Minnie M.</t>
  </si>
  <si>
    <t>May, 1869</t>
  </si>
  <si>
    <t>Age 2 yr Same stone as: ???? Lommen</t>
  </si>
  <si>
    <t>Hah??Gerson, ?????</t>
  </si>
  <si>
    <t>1884</t>
  </si>
  <si>
    <t>Opdahl, William O.</t>
  </si>
  <si>
    <t>Adjacent Stone to: Mary and Gilbert K. Opdahl</t>
  </si>
  <si>
    <t>Thompson, Thomas</t>
  </si>
  <si>
    <t>Jan 26, 1826</t>
  </si>
  <si>
    <t>Aug 23, 1866</t>
  </si>
  <si>
    <t>Age 40 Yr's</t>
  </si>
  <si>
    <t>Lerdall, Agnes C.</t>
  </si>
  <si>
    <t xml:space="preserve"> </t>
  </si>
  <si>
    <t>Lerdall, Stella H.</t>
  </si>
  <si>
    <t>Lerdall, Oline H.</t>
  </si>
  <si>
    <t>Same stone as: Alice Lerdall</t>
  </si>
  <si>
    <t>Lerdall, Alice</t>
  </si>
  <si>
    <t>Aug 28, 1853</t>
  </si>
  <si>
    <t>Apr 27, 1892</t>
  </si>
  <si>
    <t>Same stone as: Agnes C., Stella H. and Oline H. Lerdall</t>
  </si>
  <si>
    <t>Olson, Johannes</t>
  </si>
  <si>
    <t>June, 1861</t>
  </si>
  <si>
    <t>May, 1863</t>
  </si>
  <si>
    <t>Halverson, Halvor</t>
  </si>
  <si>
    <t>July 22, 1797</t>
  </si>
  <si>
    <t>Mar 14, 1875</t>
  </si>
  <si>
    <t>Halverson, Elisebeth</t>
  </si>
  <si>
    <t>June 21, 1798</t>
  </si>
  <si>
    <t>July 29, 1892</t>
  </si>
  <si>
    <t>Adjacent Stone to: Thomas Halvorson</t>
  </si>
  <si>
    <t>Halvorson, Thomas</t>
  </si>
  <si>
    <t>Aug 7, 1868</t>
  </si>
  <si>
    <t>Nov 11, 1868</t>
  </si>
  <si>
    <t>Adjacent Stone to: Halvor and Elisebeth Halverson</t>
  </si>
  <si>
    <t>Thune, John W.</t>
  </si>
  <si>
    <t>Jan 3, 1899</t>
  </si>
  <si>
    <t>Thune, Martha</t>
  </si>
  <si>
    <t>Apr. 2, 1909</t>
  </si>
  <si>
    <t>Anderson, Phepn??</t>
  </si>
  <si>
    <t>Snipen, Hanna</t>
  </si>
  <si>
    <t>June 24, 1871</t>
  </si>
  <si>
    <t>Feb 8, 1876</t>
  </si>
  <si>
    <t>Lerdall, Vincent A.</t>
  </si>
  <si>
    <t>Aug. 5, 1922</t>
  </si>
  <si>
    <t>Dec. 5, 2002</t>
  </si>
  <si>
    <t>1922</t>
  </si>
  <si>
    <t>2002</t>
  </si>
  <si>
    <t>Simmons, Betsey</t>
  </si>
  <si>
    <t>1833</t>
  </si>
  <si>
    <t>1916</t>
  </si>
  <si>
    <t>Opdahl, Edward G.</t>
  </si>
  <si>
    <t>Oct 21, 1844</t>
  </si>
  <si>
    <t>Jan. 11, 1913</t>
  </si>
  <si>
    <t>Adjacent Stone to: Nettie Opdahl</t>
  </si>
  <si>
    <t>Opdahl, Nettie</t>
  </si>
  <si>
    <t>Nov 6, 1856</t>
  </si>
  <si>
    <t>Nov. 30, 1932</t>
  </si>
  <si>
    <t>Adjacent Stone to: Edward G. Opdahl</t>
  </si>
  <si>
    <t>Graves, Ole Grue</t>
  </si>
  <si>
    <t>1811</t>
  </si>
  <si>
    <t>Graves, Jessie</t>
  </si>
  <si>
    <t>1901</t>
  </si>
  <si>
    <t>Anderson, Erick Family Stone</t>
  </si>
  <si>
    <t>Anderson, Erick</t>
  </si>
  <si>
    <t>Jan 20, 1827</t>
  </si>
  <si>
    <t>June 23, 1906</t>
  </si>
  <si>
    <t>Adjacent Stone to: Erick Anderson Family Stone</t>
  </si>
  <si>
    <t>Anderson, Mary</t>
  </si>
  <si>
    <t>Mar 17, 1837</t>
  </si>
  <si>
    <t>Apr. 21, 1925</t>
  </si>
  <si>
    <t>Anderson, Henry A.</t>
  </si>
  <si>
    <t>Oct 11, 1866</t>
  </si>
  <si>
    <t>May 2, 1902</t>
  </si>
  <si>
    <t>Anderson, Andreas</t>
  </si>
  <si>
    <t>Opdahl, Knud G.</t>
  </si>
  <si>
    <t>Opdahl, Martin K.</t>
  </si>
  <si>
    <t xml:space="preserve">Garden, Selecta Elvina </t>
  </si>
  <si>
    <t>Garden, Lillie  E.</t>
  </si>
  <si>
    <t>Garden, Mary Adelaide</t>
  </si>
  <si>
    <t>Garden, William Henry</t>
  </si>
  <si>
    <t>Opdahl, Mary Omlie</t>
  </si>
  <si>
    <t>Opdahl, Marith K.</t>
  </si>
  <si>
    <t>/Daughter of: Garden, Halvor Haldorsen &amp; Ingeborg The WPA spelled Garden, Selecta Elvina  as Gorden, Selecta</t>
  </si>
  <si>
    <t>/Daughter of: Garden, Halvor Haldorsen &amp; Ingeborg The WPA spelled Garden, Lillie  E. as Gorden, Lillie</t>
  </si>
  <si>
    <t>/Daughter of: Garden, Halvor Haldorsen &amp; Ingeborg The WPA spelled Garden, Mary Adelaide as Gorden, Mary A.</t>
  </si>
  <si>
    <t>/Married to: Garden, Halvor Haldorsen  The WPA spelled Garden, Ingeborg Knudsdatter (Opdahl) as Gorden, Ingeborg</t>
  </si>
  <si>
    <t>/Son of: Garden, Halvor Haldorsen &amp; Ingeborg The WPA spelled Garden, William Henry as Gorden, William H.</t>
  </si>
  <si>
    <t>/Married to: Garden, Ingeborg Knudsdatter (Opdahl) Note: all of the Garden's were spelled Gorden in the WPA survey The WPA spelled Garden, Halvor Haldorsen  as Gorden, Hanvor</t>
  </si>
  <si>
    <t xml:space="preserve"> records). These tables include links to </t>
  </si>
  <si>
    <t xml:space="preserve"> pictures of the deceased. To add pictures of the deceased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t>
  </si>
  <si>
    <t>Photos</t>
  </si>
  <si>
    <t>GPP-ID</t>
  </si>
  <si>
    <t>Obit-County</t>
  </si>
  <si>
    <t>Obit-ID</t>
  </si>
  <si>
    <t>Photo Id</t>
  </si>
  <si>
    <t>Height</t>
  </si>
  <si>
    <t>Width</t>
  </si>
  <si>
    <t>Sub By</t>
  </si>
  <si>
    <t>WPA Ids</t>
  </si>
  <si>
    <t xml:space="preserve"> graves is based on a 100% photo survey conducted by Bill Waters on August 3, 2009 and was created by merging the  information found in the Works Project Administration (WPA) 1930’s Graves Registration Survey (</t>
  </si>
  <si>
    <t>Total</t>
  </si>
  <si>
    <t>CX</t>
  </si>
  <si>
    <t>S</t>
  </si>
  <si>
    <t xml:space="preserve">&lt;tr class="style2" &gt;&lt;td&gt;W&lt;/td&gt;&lt;td&gt;P&lt;/td&gt;&lt;td&gt;O&lt;/td&gt;&lt;td &gt;Surnames Starting with </t>
  </si>
  <si>
    <t>&lt;/td&gt;&lt;td&gt;Birth Date&lt;/td&gt;&lt;td&gt;Death Date&lt;/td&gt;&lt;td&gt;Notes&lt;/td&gt;</t>
  </si>
  <si>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</si>
  <si>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</si>
  <si>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</si>
  <si>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</si>
  <si>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</si>
  <si>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</si>
  <si>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</si>
  <si>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</si>
  <si>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</si>
  <si>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</si>
  <si>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</si>
  <si>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</si>
  <si>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</si>
  <si>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</si>
  <si>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</si>
  <si>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</si>
  <si>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</si>
  <si>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</si>
  <si>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</si>
  <si>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</si>
  <si>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</si>
  <si>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</si>
  <si>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</si>
  <si>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</si>
  <si>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</si>
  <si>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 xml:space="preserve">Ofdahl, Edward      </t>
  </si>
  <si>
    <t xml:space="preserve">1876         </t>
  </si>
  <si>
    <t xml:space="preserve">1906         </t>
  </si>
  <si>
    <t xml:space="preserve">Ofdahl, Iver E.     </t>
  </si>
  <si>
    <t xml:space="preserve">1850         </t>
  </si>
  <si>
    <t xml:space="preserve">1918         </t>
  </si>
  <si>
    <t xml:space="preserve">Ofdahl, Mari e.     </t>
  </si>
  <si>
    <t xml:space="preserve">1845         </t>
  </si>
  <si>
    <t xml:space="preserve">1914         </t>
  </si>
  <si>
    <t>Adjacent Stone to: Nettie Opdahl The WPA spelled Opdahl as Ofdahl</t>
  </si>
  <si>
    <t>Adjacent Stone to: Edward G. Opdahl The WPA spelled Opdahl as Ofdahl</t>
  </si>
  <si>
    <t xml:space="preserve">Orntie, Emily       </t>
  </si>
  <si>
    <t xml:space="preserve">1853         </t>
  </si>
  <si>
    <t xml:space="preserve">1891         </t>
  </si>
  <si>
    <t>The WPA spelled Omlie as Orntie</t>
  </si>
  <si>
    <t>June 28, 1824</t>
  </si>
  <si>
    <t>Dybevig, Knudt Eriksen</t>
  </si>
  <si>
    <t>Dybevig, Barbro Pedersen</t>
  </si>
  <si>
    <t xml:space="preserve"> Same stone as: Barbro Pedersen Dybevig</t>
  </si>
  <si>
    <t>Same stone as: Knud Ericksen Dybevig</t>
  </si>
  <si>
    <t>Located adjacent to the Knudt and Barbro Dybevig stone</t>
  </si>
  <si>
    <t>Apr 14, 1882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</si>
</sst>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20"/>
      <color theme="1"/>
      <name val="Calibri"/>
      <family val="2"/>
      <scheme val="minor"/>
    </font>
    <font>
      <sz val="10"/>
      <name val="Calibri"/>
      <family val="2"/>
      <scheme val="minor"/>
    </font>
    <font>
      <sz val="12"/>
      <color rgb="FF800000"/>
      <name val="Calibri"/>
      <family val="2"/>
      <scheme val="minor"/>
    </font>
    <font>
      <b/>
      <sz val="12"/>
      <color rgb="FFFF0000"/>
      <name val="Calibri"/>
      <family val="2"/>
      <scheme val="minor"/>
    </font>
    <font>
      <sz val="8"/>
      <color theme="0"/>
      <name val="Calibri"/>
      <family val="2"/>
      <scheme val="minor"/>
    </font>
    <font>
      <sz val="8"/>
      <color theme="3" tint="0.79998168889431442"/>
      <name val="Calibri"/>
      <family val="2"/>
      <scheme val="minor"/>
    </font>
    <font>
      <sz val="10"/>
      <color theme="3" tint="0.79998168889431442"/>
      <name val="Calibri"/>
      <family val="2"/>
      <scheme val="minor"/>
    </font>
    <font>
      <sz val="10"/>
      <color rgb="FFFF000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8">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0" fillId="0" borderId="0" xfId="0" quotePrefix="1" applyAlignment="1">
      <alignment horizontal="center"/>
    </xf>
    <xf numFmtId="0" fontId="0" fillId="0" borderId="0" xfId="0" applyAlignment="1">
      <alignment horizontal="left"/>
    </xf>
    <xf numFmtId="0" fontId="18" fillId="0" borderId="0" xfId="0" applyFont="1" applyBorder="1"/>
    <xf numFmtId="0" fontId="19"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left"/>
    </xf>
    <xf numFmtId="0" fontId="18" fillId="0" borderId="0" xfId="0" quotePrefix="1" applyFont="1" applyBorder="1" applyAlignment="1">
      <alignment horizontal="left"/>
    </xf>
    <xf numFmtId="1" fontId="0" fillId="0" borderId="0" xfId="0" applyNumberFormat="1" applyAlignment="1">
      <alignment horizontal="center"/>
    </xf>
    <xf numFmtId="0" fontId="18" fillId="0" borderId="10" xfId="0" applyFont="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9" fontId="0" fillId="0" borderId="0" xfId="42" applyFont="1" applyAlignment="1">
      <alignment horizontal="center"/>
    </xf>
    <xf numFmtId="0" fontId="18" fillId="0" borderId="0" xfId="0" applyFont="1" applyAlignment="1">
      <alignment horizontal="center"/>
    </xf>
    <xf numFmtId="0" fontId="21" fillId="0" borderId="0" xfId="0" applyFont="1" applyAlignment="1">
      <alignment horizontal="left"/>
    </xf>
    <xf numFmtId="0" fontId="18" fillId="33" borderId="10" xfId="0" applyFont="1" applyFill="1" applyBorder="1" applyAlignment="1">
      <alignment horizontal="center"/>
    </xf>
    <xf numFmtId="0" fontId="20" fillId="33" borderId="10" xfId="0" applyFont="1" applyFill="1" applyBorder="1" applyAlignment="1">
      <alignment horizontal="left"/>
    </xf>
    <xf numFmtId="0" fontId="20" fillId="33" borderId="10" xfId="0" applyFont="1" applyFill="1" applyBorder="1" applyAlignment="1">
      <alignment horizontal="center"/>
    </xf>
    <xf numFmtId="0" fontId="20" fillId="0" borderId="0" xfId="0" applyFont="1" applyFill="1" applyBorder="1" applyAlignment="1">
      <alignment horizontal="center"/>
    </xf>
    <xf numFmtId="0" fontId="20" fillId="33" borderId="12" xfId="0" applyFont="1" applyFill="1" applyBorder="1" applyAlignment="1">
      <alignment horizontal="center"/>
    </xf>
    <xf numFmtId="0" fontId="20" fillId="33" borderId="0" xfId="0" applyFont="1" applyFill="1" applyBorder="1" applyAlignment="1">
      <alignment horizontal="center"/>
    </xf>
    <xf numFmtId="15" fontId="18" fillId="0" borderId="10" xfId="0" quotePrefix="1" applyNumberFormat="1" applyFont="1" applyBorder="1" applyAlignment="1">
      <alignment horizontal="center"/>
    </xf>
    <xf numFmtId="0" fontId="0" fillId="0" borderId="0" xfId="0"/>
    <xf numFmtId="0" fontId="20" fillId="33" borderId="0" xfId="0" applyFont="1" applyFill="1" applyBorder="1" applyAlignment="1">
      <alignment horizontal="left"/>
    </xf>
    <xf numFmtId="0" fontId="18" fillId="0" borderId="0" xfId="0" quotePrefix="1" applyFont="1" applyAlignment="1">
      <alignment horizontal="center"/>
    </xf>
    <xf numFmtId="0" fontId="18" fillId="33" borderId="10" xfId="0" applyFont="1" applyFill="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18" fillId="0" borderId="10" xfId="0" applyFont="1" applyBorder="1" applyAlignment="1"/>
    <xf numFmtId="0" fontId="18" fillId="0" borderId="0" xfId="0" applyFont="1" applyAlignment="1"/>
    <xf numFmtId="0" fontId="0" fillId="0" borderId="0" xfId="0" applyAlignment="1"/>
    <xf numFmtId="0" fontId="0" fillId="0" borderId="10" xfId="0" applyBorder="1" applyAlignment="1"/>
    <xf numFmtId="0" fontId="0" fillId="0" borderId="10" xfId="0" quotePrefix="1" applyBorder="1" applyAlignment="1">
      <alignment horizontal="center"/>
    </xf>
    <xf numFmtId="0" fontId="0" fillId="0" borderId="10" xfId="0" applyBorder="1" applyAlignment="1">
      <alignment horizontal="center"/>
    </xf>
    <xf numFmtId="0" fontId="0" fillId="0" borderId="0" xfId="0" applyBorder="1" applyAlignment="1"/>
    <xf numFmtId="0" fontId="18" fillId="0" borderId="0" xfId="0" applyFont="1" applyBorder="1" applyAlignment="1"/>
    <xf numFmtId="0" fontId="26" fillId="0" borderId="10" xfId="0" applyFont="1" applyBorder="1" applyAlignment="1"/>
    <xf numFmtId="0" fontId="26" fillId="0" borderId="0" xfId="0" applyFont="1" applyAlignment="1"/>
    <xf numFmtId="15" fontId="18" fillId="0" borderId="0" xfId="0" quotePrefix="1" applyNumberFormat="1" applyFont="1" applyAlignment="1">
      <alignment horizontal="center"/>
    </xf>
    <xf numFmtId="0" fontId="22" fillId="0" borderId="0" xfId="0" applyFont="1" applyAlignment="1"/>
    <xf numFmtId="0" fontId="0" fillId="0" borderId="0" xfId="0" applyNumberFormat="1" applyAlignment="1"/>
    <xf numFmtId="0" fontId="20" fillId="0" borderId="0" xfId="0" applyFont="1" applyBorder="1" applyAlignment="1">
      <alignment horizontal="center"/>
    </xf>
    <xf numFmtId="0" fontId="27" fillId="0" borderId="0" xfId="0" applyFont="1" applyAlignment="1">
      <alignment horizontal="center"/>
    </xf>
    <xf numFmtId="0" fontId="27" fillId="0" borderId="0" xfId="0" applyFont="1"/>
    <xf numFmtId="0" fontId="18" fillId="33" borderId="0" xfId="0" applyFont="1" applyFill="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14" fillId="0" borderId="0" xfId="0" applyFont="1" applyAlignment="1">
      <alignment horizontal="center"/>
    </xf>
    <xf numFmtId="14" fontId="0" fillId="0" borderId="0" xfId="0" applyNumberFormat="1"/>
    <xf numFmtId="0" fontId="14" fillId="0" borderId="10" xfId="0" applyFont="1" applyBorder="1"/>
    <xf numFmtId="0" fontId="26" fillId="0" borderId="0" xfId="0" applyFont="1" applyBorder="1" applyAlignment="1"/>
    <xf numFmtId="0" fontId="0" fillId="0" borderId="0" xfId="0" applyBorder="1" applyAlignment="1">
      <alignment horizontal="center"/>
    </xf>
    <xf numFmtId="0" fontId="0" fillId="0" borderId="0" xfId="0" quotePrefix="1" applyBorder="1" applyAlignment="1">
      <alignment horizontal="center"/>
    </xf>
    <xf numFmtId="15" fontId="18" fillId="0" borderId="0" xfId="0" quotePrefix="1" applyNumberFormat="1" applyFont="1" applyBorder="1" applyAlignment="1">
      <alignment horizontal="center"/>
    </xf>
    <xf numFmtId="0" fontId="0" fillId="0" borderId="10" xfId="0"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patternType="solid">
          <bgColor indexed="41"/>
        </patternFill>
      </fill>
    </dxf>
    <dxf>
      <fill>
        <patternFill patternType="solid">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200025"/>
          <a:ext cx="9525" cy="9525"/>
        </a:xfrm>
        <a:prstGeom prst="rect">
          <a:avLst/>
        </a:prstGeom>
        <a:noFill/>
      </xdr:spPr>
    </xdr:pic>
    <xdr:clientData/>
  </xdr:twoCellAnchor>
  <xdr:twoCellAnchor editAs="oneCell">
    <xdr:from>
      <xdr:col>1</xdr:col>
      <xdr:colOff>19050</xdr:colOff>
      <xdr:row>1</xdr:row>
      <xdr:rowOff>0</xdr:rowOff>
    </xdr:from>
    <xdr:to>
      <xdr:col>1</xdr:col>
      <xdr:colOff>28575</xdr:colOff>
      <xdr:row>1</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200025"/>
          <a:ext cx="9525" cy="9525"/>
        </a:xfrm>
        <a:prstGeom prst="rect">
          <a:avLst/>
        </a:prstGeom>
        <a:noFill/>
      </xdr:spPr>
    </xdr:pic>
    <xdr:clientData/>
  </xdr:twoCellAnchor>
  <xdr:twoCellAnchor editAs="oneCell">
    <xdr:from>
      <xdr:col>1</xdr:col>
      <xdr:colOff>38100</xdr:colOff>
      <xdr:row>1</xdr:row>
      <xdr:rowOff>0</xdr:rowOff>
    </xdr:from>
    <xdr:to>
      <xdr:col>1</xdr:col>
      <xdr:colOff>47625</xdr:colOff>
      <xdr:row>1</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200025"/>
          <a:ext cx="9525" cy="9525"/>
        </a:xfrm>
        <a:prstGeom prst="rect">
          <a:avLst/>
        </a:prstGeom>
        <a:noFill/>
      </xdr:spPr>
    </xdr:pic>
    <xdr:clientData/>
  </xdr:twoCellAnchor>
  <xdr:twoCellAnchor editAs="oneCell">
    <xdr:from>
      <xdr:col>1</xdr:col>
      <xdr:colOff>57150</xdr:colOff>
      <xdr:row>1</xdr:row>
      <xdr:rowOff>0</xdr:rowOff>
    </xdr:from>
    <xdr:to>
      <xdr:col>1</xdr:col>
      <xdr:colOff>66675</xdr:colOff>
      <xdr:row>1</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200025"/>
          <a:ext cx="9525" cy="9525"/>
        </a:xfrm>
        <a:prstGeom prst="rect">
          <a:avLst/>
        </a:prstGeom>
        <a:noFill/>
      </xdr:spPr>
    </xdr:pic>
    <xdr:clientData/>
  </xdr:twoCellAnchor>
  <xdr:twoCellAnchor editAs="oneCell">
    <xdr:from>
      <xdr:col>1</xdr:col>
      <xdr:colOff>76200</xdr:colOff>
      <xdr:row>1</xdr:row>
      <xdr:rowOff>0</xdr:rowOff>
    </xdr:from>
    <xdr:to>
      <xdr:col>1</xdr:col>
      <xdr:colOff>85725</xdr:colOff>
      <xdr:row>1</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200025"/>
          <a:ext cx="9525" cy="9525"/>
        </a:xfrm>
        <a:prstGeom prst="rect">
          <a:avLst/>
        </a:prstGeom>
        <a:noFill/>
      </xdr:spPr>
    </xdr:pic>
    <xdr:clientData/>
  </xdr:twoCellAnchor>
  <xdr:twoCellAnchor editAs="oneCell">
    <xdr:from>
      <xdr:col>1</xdr:col>
      <xdr:colOff>95250</xdr:colOff>
      <xdr:row>1</xdr:row>
      <xdr:rowOff>0</xdr:rowOff>
    </xdr:from>
    <xdr:to>
      <xdr:col>1</xdr:col>
      <xdr:colOff>104775</xdr:colOff>
      <xdr:row>1</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200025"/>
          <a:ext cx="9525" cy="9525"/>
        </a:xfrm>
        <a:prstGeom prst="rect">
          <a:avLst/>
        </a:prstGeom>
        <a:noFill/>
      </xdr:spPr>
    </xdr:pic>
    <xdr:clientData/>
  </xdr:twoCellAnchor>
  <xdr:twoCellAnchor editAs="oneCell">
    <xdr:from>
      <xdr:col>1</xdr:col>
      <xdr:colOff>114300</xdr:colOff>
      <xdr:row>1</xdr:row>
      <xdr:rowOff>0</xdr:rowOff>
    </xdr:from>
    <xdr:to>
      <xdr:col>1</xdr:col>
      <xdr:colOff>123825</xdr:colOff>
      <xdr:row>1</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200025"/>
          <a:ext cx="9525" cy="9525"/>
        </a:xfrm>
        <a:prstGeom prst="rect">
          <a:avLst/>
        </a:prstGeom>
        <a:noFill/>
      </xdr:spPr>
    </xdr:pic>
    <xdr:clientData/>
  </xdr:twoCellAnchor>
  <xdr:twoCellAnchor editAs="oneCell">
    <xdr:from>
      <xdr:col>1</xdr:col>
      <xdr:colOff>133350</xdr:colOff>
      <xdr:row>1</xdr:row>
      <xdr:rowOff>0</xdr:rowOff>
    </xdr:from>
    <xdr:to>
      <xdr:col>1</xdr:col>
      <xdr:colOff>142875</xdr:colOff>
      <xdr:row>1</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200025"/>
          <a:ext cx="9525" cy="9525"/>
        </a:xfrm>
        <a:prstGeom prst="rect">
          <a:avLst/>
        </a:prstGeom>
        <a:noFill/>
      </xdr:spPr>
    </xdr:pic>
    <xdr:clientData/>
  </xdr:twoCellAnchor>
  <xdr:twoCellAnchor editAs="oneCell">
    <xdr:from>
      <xdr:col>1</xdr:col>
      <xdr:colOff>152400</xdr:colOff>
      <xdr:row>1</xdr:row>
      <xdr:rowOff>0</xdr:rowOff>
    </xdr:from>
    <xdr:to>
      <xdr:col>1</xdr:col>
      <xdr:colOff>161925</xdr:colOff>
      <xdr:row>1</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200025"/>
          <a:ext cx="9525" cy="9525"/>
        </a:xfrm>
        <a:prstGeom prst="rect">
          <a:avLst/>
        </a:prstGeom>
        <a:noFill/>
      </xdr:spPr>
    </xdr:pic>
    <xdr:clientData/>
  </xdr:twoCellAnchor>
  <xdr:twoCellAnchor editAs="oneCell">
    <xdr:from>
      <xdr:col>1</xdr:col>
      <xdr:colOff>171450</xdr:colOff>
      <xdr:row>1</xdr:row>
      <xdr:rowOff>0</xdr:rowOff>
    </xdr:from>
    <xdr:to>
      <xdr:col>1</xdr:col>
      <xdr:colOff>180975</xdr:colOff>
      <xdr:row>1</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200025"/>
          <a:ext cx="9525" cy="9525"/>
        </a:xfrm>
        <a:prstGeom prst="rect">
          <a:avLst/>
        </a:prstGeom>
        <a:noFill/>
      </xdr:spPr>
    </xdr:pic>
    <xdr:clientData/>
  </xdr:twoCellAnchor>
  <xdr:twoCellAnchor editAs="oneCell">
    <xdr:from>
      <xdr:col>1</xdr:col>
      <xdr:colOff>190500</xdr:colOff>
      <xdr:row>1</xdr:row>
      <xdr:rowOff>0</xdr:rowOff>
    </xdr:from>
    <xdr:to>
      <xdr:col>1</xdr:col>
      <xdr:colOff>200025</xdr:colOff>
      <xdr:row>1</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200025"/>
          <a:ext cx="9525" cy="9525"/>
        </a:xfrm>
        <a:prstGeom prst="rect">
          <a:avLst/>
        </a:prstGeom>
        <a:noFill/>
      </xdr:spPr>
    </xdr:pic>
    <xdr:clientData/>
  </xdr:twoCellAnchor>
  <xdr:twoCellAnchor editAs="oneCell">
    <xdr:from>
      <xdr:col>1</xdr:col>
      <xdr:colOff>209550</xdr:colOff>
      <xdr:row>1</xdr:row>
      <xdr:rowOff>0</xdr:rowOff>
    </xdr:from>
    <xdr:to>
      <xdr:col>1</xdr:col>
      <xdr:colOff>219075</xdr:colOff>
      <xdr:row>1</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200025"/>
          <a:ext cx="9525" cy="9525"/>
        </a:xfrm>
        <a:prstGeom prst="rect">
          <a:avLst/>
        </a:prstGeom>
        <a:noFill/>
      </xdr:spPr>
    </xdr:pic>
    <xdr:clientData/>
  </xdr:twoCellAnchor>
  <xdr:twoCellAnchor editAs="oneCell">
    <xdr:from>
      <xdr:col>1</xdr:col>
      <xdr:colOff>228600</xdr:colOff>
      <xdr:row>1</xdr:row>
      <xdr:rowOff>0</xdr:rowOff>
    </xdr:from>
    <xdr:to>
      <xdr:col>1</xdr:col>
      <xdr:colOff>238125</xdr:colOff>
      <xdr:row>1</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200025"/>
          <a:ext cx="9525" cy="9525"/>
        </a:xfrm>
        <a:prstGeom prst="rect">
          <a:avLst/>
        </a:prstGeom>
        <a:noFill/>
      </xdr:spPr>
    </xdr:pic>
    <xdr:clientData/>
  </xdr:twoCellAnchor>
  <xdr:twoCellAnchor editAs="oneCell">
    <xdr:from>
      <xdr:col>1</xdr:col>
      <xdr:colOff>247650</xdr:colOff>
      <xdr:row>1</xdr:row>
      <xdr:rowOff>0</xdr:rowOff>
    </xdr:from>
    <xdr:to>
      <xdr:col>1</xdr:col>
      <xdr:colOff>257175</xdr:colOff>
      <xdr:row>1</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200025"/>
          <a:ext cx="9525" cy="9525"/>
        </a:xfrm>
        <a:prstGeom prst="rect">
          <a:avLst/>
        </a:prstGeom>
        <a:noFill/>
      </xdr:spPr>
    </xdr:pic>
    <xdr:clientData/>
  </xdr:twoCellAnchor>
  <xdr:twoCellAnchor editAs="oneCell">
    <xdr:from>
      <xdr:col>1</xdr:col>
      <xdr:colOff>266700</xdr:colOff>
      <xdr:row>1</xdr:row>
      <xdr:rowOff>0</xdr:rowOff>
    </xdr:from>
    <xdr:to>
      <xdr:col>1</xdr:col>
      <xdr:colOff>276225</xdr:colOff>
      <xdr:row>1</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200025"/>
          <a:ext cx="9525" cy="9525"/>
        </a:xfrm>
        <a:prstGeom prst="rect">
          <a:avLst/>
        </a:prstGeom>
        <a:noFill/>
      </xdr:spPr>
    </xdr:pic>
    <xdr:clientData/>
  </xdr:twoCellAnchor>
  <xdr:twoCellAnchor editAs="oneCell">
    <xdr:from>
      <xdr:col>1</xdr:col>
      <xdr:colOff>285750</xdr:colOff>
      <xdr:row>1</xdr:row>
      <xdr:rowOff>0</xdr:rowOff>
    </xdr:from>
    <xdr:to>
      <xdr:col>1</xdr:col>
      <xdr:colOff>295275</xdr:colOff>
      <xdr:row>1</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200025"/>
          <a:ext cx="9525" cy="9525"/>
        </a:xfrm>
        <a:prstGeom prst="rect">
          <a:avLst/>
        </a:prstGeom>
        <a:noFill/>
      </xdr:spPr>
    </xdr:pic>
    <xdr:clientData/>
  </xdr:twoCellAnchor>
  <xdr:twoCellAnchor editAs="oneCell">
    <xdr:from>
      <xdr:col>1</xdr:col>
      <xdr:colOff>0</xdr:colOff>
      <xdr:row>1</xdr:row>
      <xdr:rowOff>0</xdr:rowOff>
    </xdr:from>
    <xdr:to>
      <xdr:col>1</xdr:col>
      <xdr:colOff>9525</xdr:colOff>
      <xdr:row>1</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200025"/>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0"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2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4"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1"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7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8"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5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0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0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0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0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1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1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1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1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1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1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1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61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61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61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62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62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2"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6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6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6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6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6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6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6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6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6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6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6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5"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2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3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4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1"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7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77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77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77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77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77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77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77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78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78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78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78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78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78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78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78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8"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8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79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5"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0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1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2"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2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82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82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82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82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82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82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83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83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83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83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83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83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83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83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83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39"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5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6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2"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7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8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0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0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0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0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1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1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1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1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1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1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1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91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91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91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92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92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2"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5"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8"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9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9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9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9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9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9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9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9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9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9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0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0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0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0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0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5"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2"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2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39"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6"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7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8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0"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0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0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0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1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1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1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1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1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1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1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11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11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11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12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12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12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12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4"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1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1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1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1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1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1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1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1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1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7"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2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3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4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3"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7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27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27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27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27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27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28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28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28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28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28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28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28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28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28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28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0"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29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7" name="Picture 37"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0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1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4"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2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32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32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32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32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33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33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33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33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33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33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33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33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33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33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34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1" name="Picture 38" descr="http://mt2.google.com/vt/v=ap.97&amp;hl=en&amp;x=1998&amp;y=3008&amp;z=13&amp;s=Ga"/>
        <xdr:cNvPicPr>
          <a:picLocks noChangeAspect="1" noChangeArrowheads="1"/>
        </xdr:cNvPicPr>
      </xdr:nvPicPr>
      <xdr:blipFill>
        <a:blip xmlns:r="http://schemas.openxmlformats.org/officeDocument/2006/relationships" r:embed="rId3"/>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5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6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4"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7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8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3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0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0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1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1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1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1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1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1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1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41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41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41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42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42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42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42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4"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7"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0" name="Picture 55" descr="http://mt2.google.com/vt/v=ap.97&amp;hl=en&amp;x=1000&amp;y=1495&amp;z=12&amp;s=Galileo"/>
        <xdr:cNvPicPr>
          <a:picLocks noChangeAspect="1" noChangeArrowheads="1"/>
        </xdr:cNvPicPr>
      </xdr:nvPicPr>
      <xdr:blipFill>
        <a:blip xmlns:r="http://schemas.openxmlformats.org/officeDocument/2006/relationships" r:embed="rId2"/>
        <a:srcRect/>
        <a:stretch>
          <a:fillRect/>
        </a:stretch>
      </xdr:blipFill>
      <xdr:spPr bwMode="auto">
        <a:xfrm>
          <a:off x="18097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4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180975" y="16592550"/>
          <a:ext cx="9525" cy="9525"/>
        </a:xfrm>
        <a:prstGeom prst="rect">
          <a:avLst/>
        </a:prstGeom>
        <a:noFill/>
      </xdr:spPr>
    </xdr:pic>
    <xdr:clientData/>
  </xdr:twoCellAnchor>
  <xdr:twoCellAnchor editAs="oneCell">
    <xdr:from>
      <xdr:col>1</xdr:col>
      <xdr:colOff>19050</xdr:colOff>
      <xdr:row>87</xdr:row>
      <xdr:rowOff>0</xdr:rowOff>
    </xdr:from>
    <xdr:to>
      <xdr:col>1</xdr:col>
      <xdr:colOff>28575</xdr:colOff>
      <xdr:row>87</xdr:row>
      <xdr:rowOff>9525</xdr:rowOff>
    </xdr:to>
    <xdr:pic>
      <xdr:nvPicPr>
        <xdr:cNvPr id="14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00025" y="16592550"/>
          <a:ext cx="9525" cy="9525"/>
        </a:xfrm>
        <a:prstGeom prst="rect">
          <a:avLst/>
        </a:prstGeom>
        <a:noFill/>
      </xdr:spPr>
    </xdr:pic>
    <xdr:clientData/>
  </xdr:twoCellAnchor>
  <xdr:twoCellAnchor editAs="oneCell">
    <xdr:from>
      <xdr:col>1</xdr:col>
      <xdr:colOff>38100</xdr:colOff>
      <xdr:row>87</xdr:row>
      <xdr:rowOff>0</xdr:rowOff>
    </xdr:from>
    <xdr:to>
      <xdr:col>1</xdr:col>
      <xdr:colOff>47625</xdr:colOff>
      <xdr:row>87</xdr:row>
      <xdr:rowOff>9525</xdr:rowOff>
    </xdr:to>
    <xdr:pic>
      <xdr:nvPicPr>
        <xdr:cNvPr id="14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19075" y="16592550"/>
          <a:ext cx="9525" cy="9525"/>
        </a:xfrm>
        <a:prstGeom prst="rect">
          <a:avLst/>
        </a:prstGeom>
        <a:noFill/>
      </xdr:spPr>
    </xdr:pic>
    <xdr:clientData/>
  </xdr:twoCellAnchor>
  <xdr:twoCellAnchor editAs="oneCell">
    <xdr:from>
      <xdr:col>1</xdr:col>
      <xdr:colOff>57150</xdr:colOff>
      <xdr:row>87</xdr:row>
      <xdr:rowOff>0</xdr:rowOff>
    </xdr:from>
    <xdr:to>
      <xdr:col>1</xdr:col>
      <xdr:colOff>66675</xdr:colOff>
      <xdr:row>87</xdr:row>
      <xdr:rowOff>9525</xdr:rowOff>
    </xdr:to>
    <xdr:pic>
      <xdr:nvPicPr>
        <xdr:cNvPr id="14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38125" y="16592550"/>
          <a:ext cx="9525" cy="9525"/>
        </a:xfrm>
        <a:prstGeom prst="rect">
          <a:avLst/>
        </a:prstGeom>
        <a:noFill/>
      </xdr:spPr>
    </xdr:pic>
    <xdr:clientData/>
  </xdr:twoCellAnchor>
  <xdr:twoCellAnchor editAs="oneCell">
    <xdr:from>
      <xdr:col>1</xdr:col>
      <xdr:colOff>76200</xdr:colOff>
      <xdr:row>87</xdr:row>
      <xdr:rowOff>0</xdr:rowOff>
    </xdr:from>
    <xdr:to>
      <xdr:col>1</xdr:col>
      <xdr:colOff>85725</xdr:colOff>
      <xdr:row>87</xdr:row>
      <xdr:rowOff>9525</xdr:rowOff>
    </xdr:to>
    <xdr:pic>
      <xdr:nvPicPr>
        <xdr:cNvPr id="14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57175" y="16592550"/>
          <a:ext cx="9525" cy="9525"/>
        </a:xfrm>
        <a:prstGeom prst="rect">
          <a:avLst/>
        </a:prstGeom>
        <a:noFill/>
      </xdr:spPr>
    </xdr:pic>
    <xdr:clientData/>
  </xdr:twoCellAnchor>
  <xdr:twoCellAnchor editAs="oneCell">
    <xdr:from>
      <xdr:col>1</xdr:col>
      <xdr:colOff>95250</xdr:colOff>
      <xdr:row>87</xdr:row>
      <xdr:rowOff>0</xdr:rowOff>
    </xdr:from>
    <xdr:to>
      <xdr:col>1</xdr:col>
      <xdr:colOff>104775</xdr:colOff>
      <xdr:row>87</xdr:row>
      <xdr:rowOff>9525</xdr:rowOff>
    </xdr:to>
    <xdr:pic>
      <xdr:nvPicPr>
        <xdr:cNvPr id="14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76225" y="16592550"/>
          <a:ext cx="9525" cy="9525"/>
        </a:xfrm>
        <a:prstGeom prst="rect">
          <a:avLst/>
        </a:prstGeom>
        <a:noFill/>
      </xdr:spPr>
    </xdr:pic>
    <xdr:clientData/>
  </xdr:twoCellAnchor>
  <xdr:twoCellAnchor editAs="oneCell">
    <xdr:from>
      <xdr:col>1</xdr:col>
      <xdr:colOff>114300</xdr:colOff>
      <xdr:row>87</xdr:row>
      <xdr:rowOff>0</xdr:rowOff>
    </xdr:from>
    <xdr:to>
      <xdr:col>1</xdr:col>
      <xdr:colOff>123825</xdr:colOff>
      <xdr:row>87</xdr:row>
      <xdr:rowOff>9525</xdr:rowOff>
    </xdr:to>
    <xdr:pic>
      <xdr:nvPicPr>
        <xdr:cNvPr id="14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295275" y="16592550"/>
          <a:ext cx="9525" cy="9525"/>
        </a:xfrm>
        <a:prstGeom prst="rect">
          <a:avLst/>
        </a:prstGeom>
        <a:noFill/>
      </xdr:spPr>
    </xdr:pic>
    <xdr:clientData/>
  </xdr:twoCellAnchor>
  <xdr:twoCellAnchor editAs="oneCell">
    <xdr:from>
      <xdr:col>1</xdr:col>
      <xdr:colOff>133350</xdr:colOff>
      <xdr:row>87</xdr:row>
      <xdr:rowOff>0</xdr:rowOff>
    </xdr:from>
    <xdr:to>
      <xdr:col>1</xdr:col>
      <xdr:colOff>142875</xdr:colOff>
      <xdr:row>87</xdr:row>
      <xdr:rowOff>9525</xdr:rowOff>
    </xdr:to>
    <xdr:pic>
      <xdr:nvPicPr>
        <xdr:cNvPr id="14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14325" y="16592550"/>
          <a:ext cx="9525" cy="9525"/>
        </a:xfrm>
        <a:prstGeom prst="rect">
          <a:avLst/>
        </a:prstGeom>
        <a:noFill/>
      </xdr:spPr>
    </xdr:pic>
    <xdr:clientData/>
  </xdr:twoCellAnchor>
  <xdr:twoCellAnchor editAs="oneCell">
    <xdr:from>
      <xdr:col>1</xdr:col>
      <xdr:colOff>152400</xdr:colOff>
      <xdr:row>87</xdr:row>
      <xdr:rowOff>0</xdr:rowOff>
    </xdr:from>
    <xdr:to>
      <xdr:col>1</xdr:col>
      <xdr:colOff>161925</xdr:colOff>
      <xdr:row>87</xdr:row>
      <xdr:rowOff>9525</xdr:rowOff>
    </xdr:to>
    <xdr:pic>
      <xdr:nvPicPr>
        <xdr:cNvPr id="14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33375" y="16592550"/>
          <a:ext cx="9525" cy="9525"/>
        </a:xfrm>
        <a:prstGeom prst="rect">
          <a:avLst/>
        </a:prstGeom>
        <a:noFill/>
      </xdr:spPr>
    </xdr:pic>
    <xdr:clientData/>
  </xdr:twoCellAnchor>
  <xdr:twoCellAnchor editAs="oneCell">
    <xdr:from>
      <xdr:col>1</xdr:col>
      <xdr:colOff>171450</xdr:colOff>
      <xdr:row>87</xdr:row>
      <xdr:rowOff>0</xdr:rowOff>
    </xdr:from>
    <xdr:to>
      <xdr:col>1</xdr:col>
      <xdr:colOff>180975</xdr:colOff>
      <xdr:row>87</xdr:row>
      <xdr:rowOff>9525</xdr:rowOff>
    </xdr:to>
    <xdr:pic>
      <xdr:nvPicPr>
        <xdr:cNvPr id="15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52425" y="16592550"/>
          <a:ext cx="9525" cy="9525"/>
        </a:xfrm>
        <a:prstGeom prst="rect">
          <a:avLst/>
        </a:prstGeom>
        <a:noFill/>
      </xdr:spPr>
    </xdr:pic>
    <xdr:clientData/>
  </xdr:twoCellAnchor>
  <xdr:twoCellAnchor editAs="oneCell">
    <xdr:from>
      <xdr:col>1</xdr:col>
      <xdr:colOff>190500</xdr:colOff>
      <xdr:row>87</xdr:row>
      <xdr:rowOff>0</xdr:rowOff>
    </xdr:from>
    <xdr:to>
      <xdr:col>1</xdr:col>
      <xdr:colOff>200025</xdr:colOff>
      <xdr:row>87</xdr:row>
      <xdr:rowOff>9525</xdr:rowOff>
    </xdr:to>
    <xdr:pic>
      <xdr:nvPicPr>
        <xdr:cNvPr id="15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71475" y="16592550"/>
          <a:ext cx="9525" cy="9525"/>
        </a:xfrm>
        <a:prstGeom prst="rect">
          <a:avLst/>
        </a:prstGeom>
        <a:noFill/>
      </xdr:spPr>
    </xdr:pic>
    <xdr:clientData/>
  </xdr:twoCellAnchor>
  <xdr:twoCellAnchor editAs="oneCell">
    <xdr:from>
      <xdr:col>1</xdr:col>
      <xdr:colOff>209550</xdr:colOff>
      <xdr:row>87</xdr:row>
      <xdr:rowOff>0</xdr:rowOff>
    </xdr:from>
    <xdr:to>
      <xdr:col>1</xdr:col>
      <xdr:colOff>219075</xdr:colOff>
      <xdr:row>87</xdr:row>
      <xdr:rowOff>9525</xdr:rowOff>
    </xdr:to>
    <xdr:pic>
      <xdr:nvPicPr>
        <xdr:cNvPr id="15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90525" y="16592550"/>
          <a:ext cx="9525" cy="9525"/>
        </a:xfrm>
        <a:prstGeom prst="rect">
          <a:avLst/>
        </a:prstGeom>
        <a:noFill/>
      </xdr:spPr>
    </xdr:pic>
    <xdr:clientData/>
  </xdr:twoCellAnchor>
  <xdr:twoCellAnchor editAs="oneCell">
    <xdr:from>
      <xdr:col>1</xdr:col>
      <xdr:colOff>228600</xdr:colOff>
      <xdr:row>87</xdr:row>
      <xdr:rowOff>0</xdr:rowOff>
    </xdr:from>
    <xdr:to>
      <xdr:col>1</xdr:col>
      <xdr:colOff>238125</xdr:colOff>
      <xdr:row>87</xdr:row>
      <xdr:rowOff>9525</xdr:rowOff>
    </xdr:to>
    <xdr:pic>
      <xdr:nvPicPr>
        <xdr:cNvPr id="15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09575" y="16592550"/>
          <a:ext cx="9525" cy="9525"/>
        </a:xfrm>
        <a:prstGeom prst="rect">
          <a:avLst/>
        </a:prstGeom>
        <a:noFill/>
      </xdr:spPr>
    </xdr:pic>
    <xdr:clientData/>
  </xdr:twoCellAnchor>
  <xdr:twoCellAnchor editAs="oneCell">
    <xdr:from>
      <xdr:col>1</xdr:col>
      <xdr:colOff>247650</xdr:colOff>
      <xdr:row>87</xdr:row>
      <xdr:rowOff>0</xdr:rowOff>
    </xdr:from>
    <xdr:to>
      <xdr:col>1</xdr:col>
      <xdr:colOff>257175</xdr:colOff>
      <xdr:row>87</xdr:row>
      <xdr:rowOff>9525</xdr:rowOff>
    </xdr:to>
    <xdr:pic>
      <xdr:nvPicPr>
        <xdr:cNvPr id="15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28625" y="16592550"/>
          <a:ext cx="9525" cy="9525"/>
        </a:xfrm>
        <a:prstGeom prst="rect">
          <a:avLst/>
        </a:prstGeom>
        <a:noFill/>
      </xdr:spPr>
    </xdr:pic>
    <xdr:clientData/>
  </xdr:twoCellAnchor>
  <xdr:twoCellAnchor editAs="oneCell">
    <xdr:from>
      <xdr:col>1</xdr:col>
      <xdr:colOff>266700</xdr:colOff>
      <xdr:row>87</xdr:row>
      <xdr:rowOff>0</xdr:rowOff>
    </xdr:from>
    <xdr:to>
      <xdr:col>1</xdr:col>
      <xdr:colOff>276225</xdr:colOff>
      <xdr:row>87</xdr:row>
      <xdr:rowOff>9525</xdr:rowOff>
    </xdr:to>
    <xdr:pic>
      <xdr:nvPicPr>
        <xdr:cNvPr id="15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47675" y="16592550"/>
          <a:ext cx="9525" cy="9525"/>
        </a:xfrm>
        <a:prstGeom prst="rect">
          <a:avLst/>
        </a:prstGeom>
        <a:noFill/>
      </xdr:spPr>
    </xdr:pic>
    <xdr:clientData/>
  </xdr:twoCellAnchor>
  <xdr:twoCellAnchor editAs="oneCell">
    <xdr:from>
      <xdr:col>1</xdr:col>
      <xdr:colOff>285750</xdr:colOff>
      <xdr:row>87</xdr:row>
      <xdr:rowOff>0</xdr:rowOff>
    </xdr:from>
    <xdr:to>
      <xdr:col>1</xdr:col>
      <xdr:colOff>295275</xdr:colOff>
      <xdr:row>87</xdr:row>
      <xdr:rowOff>9525</xdr:rowOff>
    </xdr:to>
    <xdr:pic>
      <xdr:nvPicPr>
        <xdr:cNvPr id="15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466725" y="16592550"/>
          <a:ext cx="9525" cy="9525"/>
        </a:xfrm>
        <a:prstGeom prst="rect">
          <a:avLst/>
        </a:prstGeom>
        <a:noFill/>
      </xdr:spPr>
    </xdr:pic>
    <xdr:clientData/>
  </xdr:twoCellAnchor>
  <xdr:twoCellAnchor editAs="oneCell">
    <xdr:from>
      <xdr:col>1</xdr:col>
      <xdr:colOff>0</xdr:colOff>
      <xdr:row>87</xdr:row>
      <xdr:rowOff>0</xdr:rowOff>
    </xdr:from>
    <xdr:to>
      <xdr:col>1</xdr:col>
      <xdr:colOff>9525</xdr:colOff>
      <xdr:row>87</xdr:row>
      <xdr:rowOff>9525</xdr:rowOff>
    </xdr:to>
    <xdr:pic>
      <xdr:nvPicPr>
        <xdr:cNvPr id="1507" name="Picture 18" descr="http://mt2.google.com/vt/v=ap.97&amp;hl=en&amp;x=2000&amp;y=3007&amp;z=13&amp;s=Galileo"/>
        <xdr:cNvPicPr>
          <a:picLocks noChangeAspect="1" noChangeArrowheads="1"/>
        </xdr:cNvPicPr>
      </xdr:nvPicPr>
      <xdr:blipFill>
        <a:blip xmlns:r="http://schemas.openxmlformats.org/officeDocument/2006/relationships" r:embed="rId4"/>
        <a:srcRect/>
        <a:stretch>
          <a:fillRect/>
        </a:stretch>
      </xdr:blipFill>
      <xdr:spPr bwMode="auto">
        <a:xfrm>
          <a:off x="180975" y="1659255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5"/>
  <sheetViews>
    <sheetView tabSelected="1" topLeftCell="A35" workbookViewId="0">
      <selection activeCell="D51" sqref="D51"/>
    </sheetView>
  </sheetViews>
  <sheetFormatPr defaultRowHeight="15" x14ac:dyDescent="0.25"/>
  <cols>
    <col min="1" max="1" width="8.7109375" style="1" customWidth="1"/>
    <col min="2" max="2" width="30.7109375" style="33" customWidth="1"/>
    <col min="3" max="4" width="15.7109375" style="1" customWidth="1"/>
    <col min="5" max="5" width="50.7109375" style="33" customWidth="1"/>
    <col min="6" max="13" width="6.7109375" style="33" customWidth="1"/>
    <col min="14" max="15" width="5.7109375" style="33" customWidth="1"/>
    <col min="16" max="22" width="5.7109375" style="2" customWidth="1"/>
    <col min="23" max="23" width="5.7109375" customWidth="1"/>
    <col min="24" max="25" width="5.7109375" style="2" customWidth="1"/>
    <col min="27" max="16384" width="9.140625" style="2"/>
  </cols>
  <sheetData>
    <row r="1" spans="1:26" ht="26.25" x14ac:dyDescent="0.4">
      <c r="A1" s="37"/>
      <c r="B1" s="38"/>
      <c r="C1" s="7" t="s">
        <v>28</v>
      </c>
      <c r="D1" s="7" t="s">
        <v>3</v>
      </c>
      <c r="E1" s="8"/>
      <c r="F1" s="8"/>
      <c r="G1" s="8"/>
      <c r="H1" s="8"/>
      <c r="I1" s="8"/>
      <c r="J1" s="8"/>
      <c r="K1" s="8"/>
      <c r="L1" s="8"/>
      <c r="M1" s="8"/>
      <c r="N1" s="8"/>
      <c r="O1" s="8"/>
      <c r="U1" s="1" t="s">
        <v>15</v>
      </c>
      <c r="V1" s="2" t="s">
        <v>18</v>
      </c>
      <c r="W1" s="2" t="s">
        <v>17</v>
      </c>
      <c r="X1" s="2" t="s">
        <v>17</v>
      </c>
      <c r="Y1" s="2" t="s">
        <v>17</v>
      </c>
    </row>
    <row r="2" spans="1:26" x14ac:dyDescent="0.25">
      <c r="A2" s="37"/>
      <c r="D2" s="8"/>
      <c r="E2" s="9"/>
      <c r="F2" s="9"/>
      <c r="G2" s="9"/>
      <c r="H2" s="9"/>
      <c r="I2" s="9"/>
      <c r="J2" s="9"/>
      <c r="K2" s="9"/>
      <c r="L2" s="9"/>
      <c r="M2" s="9"/>
      <c r="N2" s="9"/>
      <c r="O2" s="9"/>
      <c r="U2" s="1" t="s">
        <v>16</v>
      </c>
      <c r="V2" s="2" t="s">
        <v>19</v>
      </c>
      <c r="W2" s="2" t="s">
        <v>11</v>
      </c>
      <c r="X2" s="2" t="s">
        <v>10</v>
      </c>
      <c r="Y2" s="2" t="s">
        <v>20</v>
      </c>
    </row>
    <row r="3" spans="1:26" x14ac:dyDescent="0.25">
      <c r="A3" s="38" t="s">
        <v>4</v>
      </c>
      <c r="B3" s="38"/>
      <c r="C3" s="8"/>
      <c r="D3" s="8">
        <f>S3</f>
        <v>73</v>
      </c>
      <c r="E3" s="10" t="s">
        <v>5</v>
      </c>
      <c r="F3" s="10"/>
      <c r="G3" s="10"/>
      <c r="H3" s="10"/>
      <c r="I3" s="10"/>
      <c r="J3" s="10"/>
      <c r="K3" s="10"/>
      <c r="L3" s="10"/>
      <c r="M3" s="10"/>
      <c r="N3" s="33">
        <f>N108</f>
        <v>11</v>
      </c>
      <c r="O3" s="25">
        <f>O108</f>
        <v>0</v>
      </c>
      <c r="P3" s="2">
        <f>P108</f>
        <v>41</v>
      </c>
      <c r="Q3" s="2">
        <f t="shared" ref="Q3:T3" si="0">Q108</f>
        <v>71</v>
      </c>
      <c r="R3" s="2">
        <f t="shared" si="0"/>
        <v>3</v>
      </c>
      <c r="S3" s="2">
        <f t="shared" si="0"/>
        <v>73</v>
      </c>
      <c r="T3" s="2">
        <f t="shared" si="0"/>
        <v>38</v>
      </c>
      <c r="U3" s="11">
        <f>Q3/T3*P3</f>
        <v>76.60526315789474</v>
      </c>
      <c r="V3" s="15">
        <f>S3/U3</f>
        <v>0.95293713500515287</v>
      </c>
      <c r="W3" s="15">
        <f>P3/U3</f>
        <v>0.53521126760563376</v>
      </c>
      <c r="X3" s="15">
        <f>Q3/U3</f>
        <v>0.92682926829268286</v>
      </c>
      <c r="Y3" s="15">
        <f>R3/U3</f>
        <v>3.9161800068704913E-2</v>
      </c>
    </row>
    <row r="4" spans="1:26" ht="15.75" x14ac:dyDescent="0.25">
      <c r="A4" s="47" t="s">
        <v>274</v>
      </c>
      <c r="B4" s="19" t="s">
        <v>13</v>
      </c>
      <c r="C4" s="20" t="s">
        <v>6</v>
      </c>
      <c r="D4" s="20" t="s">
        <v>7</v>
      </c>
      <c r="E4" s="20" t="s">
        <v>8</v>
      </c>
      <c r="F4" s="20" t="s">
        <v>263</v>
      </c>
      <c r="G4" s="20" t="s">
        <v>264</v>
      </c>
      <c r="H4" s="20" t="s">
        <v>265</v>
      </c>
      <c r="I4" s="20" t="s">
        <v>266</v>
      </c>
      <c r="J4" s="20" t="s">
        <v>267</v>
      </c>
      <c r="K4" s="20" t="s">
        <v>268</v>
      </c>
      <c r="L4" s="20" t="s">
        <v>269</v>
      </c>
      <c r="M4" s="20" t="s">
        <v>270</v>
      </c>
      <c r="N4" s="22" t="s">
        <v>58</v>
      </c>
      <c r="O4" s="22" t="s">
        <v>262</v>
      </c>
      <c r="P4" s="14" t="s">
        <v>11</v>
      </c>
      <c r="Q4" s="14" t="s">
        <v>10</v>
      </c>
      <c r="R4" s="13" t="s">
        <v>20</v>
      </c>
      <c r="S4" s="14" t="s">
        <v>12</v>
      </c>
      <c r="T4" s="14" t="s">
        <v>2</v>
      </c>
      <c r="U4" s="21"/>
    </row>
    <row r="5" spans="1:26" x14ac:dyDescent="0.25">
      <c r="A5" s="34">
        <v>3760</v>
      </c>
      <c r="B5" s="34" t="s">
        <v>100</v>
      </c>
      <c r="C5" s="35" t="s">
        <v>44</v>
      </c>
      <c r="D5" s="35" t="s">
        <v>45</v>
      </c>
      <c r="E5" s="34"/>
      <c r="F5" s="33">
        <v>472661</v>
      </c>
      <c r="G5" s="38"/>
      <c r="H5" s="38"/>
      <c r="I5" s="38"/>
      <c r="J5" s="38"/>
      <c r="K5" s="38"/>
      <c r="L5" s="38"/>
      <c r="M5" s="1">
        <v>207258</v>
      </c>
      <c r="N5" s="33" t="str">
        <f t="shared" ref="N5:N22" si="1">IF(FIND("C",CONCATENATE($A5,"                                                                                                                         C"))&lt;20,1,"")</f>
        <v/>
      </c>
      <c r="O5" s="44" t="str">
        <f t="shared" ref="O5:O22" si="2">IF(I5="","",1)</f>
        <v/>
      </c>
      <c r="P5" s="44">
        <f t="shared" ref="P5:P22" si="3">IF(M5="","",1)</f>
        <v>1</v>
      </c>
      <c r="Q5" s="44">
        <f t="shared" ref="Q5:Q22" si="4">IF(F5="","",1)</f>
        <v>1</v>
      </c>
      <c r="R5" s="44" t="str">
        <f t="shared" ref="R5:R22" si="5">IF(H5="","",1)</f>
        <v/>
      </c>
      <c r="S5" s="45">
        <f t="shared" ref="S5:S22" si="6">IF(SUM(P5:R5)&gt;0,1,"")</f>
        <v>1</v>
      </c>
      <c r="T5" s="45">
        <f t="shared" ref="T5:T22" si="7">IF(SUM(P5:Q5)=2,1,"")</f>
        <v>1</v>
      </c>
      <c r="U5" s="25"/>
      <c r="W5" s="2"/>
      <c r="Z5" s="2"/>
    </row>
    <row r="6" spans="1:26" x14ac:dyDescent="0.25">
      <c r="A6" s="34">
        <v>3759</v>
      </c>
      <c r="B6" s="34" t="s">
        <v>96</v>
      </c>
      <c r="C6" s="35" t="s">
        <v>97</v>
      </c>
      <c r="D6" s="35" t="s">
        <v>47</v>
      </c>
      <c r="E6" s="34" t="s">
        <v>94</v>
      </c>
      <c r="F6" s="33">
        <v>472658</v>
      </c>
      <c r="G6" s="38"/>
      <c r="H6" s="38"/>
      <c r="I6" s="38"/>
      <c r="J6" s="38"/>
      <c r="K6" s="38"/>
      <c r="L6" s="38"/>
      <c r="M6" s="1"/>
      <c r="N6" s="33" t="str">
        <f t="shared" si="1"/>
        <v/>
      </c>
      <c r="O6" s="44" t="str">
        <f t="shared" si="2"/>
        <v/>
      </c>
      <c r="P6" s="44" t="str">
        <f t="shared" si="3"/>
        <v/>
      </c>
      <c r="Q6" s="44">
        <f t="shared" si="4"/>
        <v>1</v>
      </c>
      <c r="R6" s="44" t="str">
        <f t="shared" si="5"/>
        <v/>
      </c>
      <c r="S6" s="45">
        <f t="shared" si="6"/>
        <v>1</v>
      </c>
      <c r="T6" s="45" t="str">
        <f t="shared" si="7"/>
        <v/>
      </c>
      <c r="W6" s="2"/>
      <c r="Z6" s="2"/>
    </row>
    <row r="7" spans="1:26" x14ac:dyDescent="0.25">
      <c r="A7" s="34">
        <v>3759</v>
      </c>
      <c r="B7" s="34" t="s">
        <v>99</v>
      </c>
      <c r="C7" s="35" t="s">
        <v>46</v>
      </c>
      <c r="D7" s="35" t="s">
        <v>47</v>
      </c>
      <c r="E7" s="34" t="s">
        <v>94</v>
      </c>
      <c r="F7" s="33">
        <v>472660</v>
      </c>
      <c r="G7" s="38"/>
      <c r="H7" s="38"/>
      <c r="I7" s="38"/>
      <c r="J7" s="38"/>
      <c r="K7" s="38"/>
      <c r="L7" s="38"/>
      <c r="M7" s="1">
        <v>207187</v>
      </c>
      <c r="N7" s="33" t="str">
        <f t="shared" si="1"/>
        <v/>
      </c>
      <c r="O7" s="44" t="str">
        <f t="shared" si="2"/>
        <v/>
      </c>
      <c r="P7" s="44">
        <f t="shared" si="3"/>
        <v>1</v>
      </c>
      <c r="Q7" s="44">
        <f t="shared" si="4"/>
        <v>1</v>
      </c>
      <c r="R7" s="44" t="str">
        <f t="shared" si="5"/>
        <v/>
      </c>
      <c r="S7" s="45">
        <f t="shared" si="6"/>
        <v>1</v>
      </c>
      <c r="T7" s="45">
        <f t="shared" si="7"/>
        <v>1</v>
      </c>
      <c r="U7" s="45" t="str">
        <f>IF(SUM(Q7:R7)=2,1,"")</f>
        <v/>
      </c>
      <c r="W7" s="2"/>
      <c r="Z7" s="2"/>
    </row>
    <row r="8" spans="1:26" s="25" customFormat="1" x14ac:dyDescent="0.25">
      <c r="A8" s="16" t="s">
        <v>1</v>
      </c>
      <c r="B8" s="40" t="s">
        <v>245</v>
      </c>
      <c r="C8" s="16" t="s">
        <v>37</v>
      </c>
      <c r="D8" s="16" t="s">
        <v>38</v>
      </c>
      <c r="E8" s="32"/>
      <c r="F8" s="38"/>
      <c r="G8" s="38"/>
      <c r="H8" s="38"/>
      <c r="I8" s="38"/>
      <c r="J8" s="38"/>
      <c r="K8" s="38"/>
      <c r="L8" s="38"/>
      <c r="M8" s="1">
        <v>207201</v>
      </c>
      <c r="N8" s="33" t="str">
        <f t="shared" si="1"/>
        <v/>
      </c>
      <c r="O8" s="44" t="str">
        <f t="shared" si="2"/>
        <v/>
      </c>
      <c r="P8" s="44">
        <f t="shared" si="3"/>
        <v>1</v>
      </c>
      <c r="Q8" s="44" t="str">
        <f t="shared" si="4"/>
        <v/>
      </c>
      <c r="R8" s="44" t="str">
        <f t="shared" si="5"/>
        <v/>
      </c>
      <c r="S8" s="45">
        <f t="shared" si="6"/>
        <v>1</v>
      </c>
      <c r="T8" s="45" t="str">
        <f t="shared" si="7"/>
        <v/>
      </c>
    </row>
    <row r="9" spans="1:26" s="25" customFormat="1" x14ac:dyDescent="0.25">
      <c r="A9" s="33">
        <v>3762</v>
      </c>
      <c r="B9" s="33" t="s">
        <v>109</v>
      </c>
      <c r="C9" s="4" t="s">
        <v>41</v>
      </c>
      <c r="D9" s="4" t="s">
        <v>42</v>
      </c>
      <c r="E9" s="32" t="s">
        <v>94</v>
      </c>
      <c r="F9" s="33">
        <v>472667</v>
      </c>
      <c r="G9" s="38"/>
      <c r="H9" s="38"/>
      <c r="I9" s="38"/>
      <c r="J9" s="38"/>
      <c r="K9" s="38"/>
      <c r="L9" s="38"/>
      <c r="M9" s="1">
        <v>207264</v>
      </c>
      <c r="N9" s="33" t="str">
        <f t="shared" si="1"/>
        <v/>
      </c>
      <c r="O9" s="44" t="str">
        <f t="shared" si="2"/>
        <v/>
      </c>
      <c r="P9" s="44">
        <f t="shared" si="3"/>
        <v>1</v>
      </c>
      <c r="Q9" s="44">
        <f t="shared" si="4"/>
        <v>1</v>
      </c>
      <c r="R9" s="44" t="str">
        <f t="shared" si="5"/>
        <v/>
      </c>
      <c r="S9" s="45">
        <f t="shared" si="6"/>
        <v>1</v>
      </c>
      <c r="T9" s="45">
        <f t="shared" si="7"/>
        <v>1</v>
      </c>
    </row>
    <row r="10" spans="1:26" s="25" customFormat="1" x14ac:dyDescent="0.25">
      <c r="A10" s="33">
        <v>3805</v>
      </c>
      <c r="B10" s="33" t="s">
        <v>235</v>
      </c>
      <c r="C10" s="1" t="s">
        <v>236</v>
      </c>
      <c r="D10" s="4" t="s">
        <v>237</v>
      </c>
      <c r="E10" s="33" t="s">
        <v>238</v>
      </c>
      <c r="F10" s="33">
        <v>472713</v>
      </c>
      <c r="G10" s="38"/>
      <c r="H10" s="38"/>
      <c r="I10" s="38"/>
      <c r="J10" s="38"/>
      <c r="K10" s="38"/>
      <c r="L10" s="38"/>
      <c r="M10" s="1">
        <v>207248</v>
      </c>
      <c r="N10" s="33" t="str">
        <f t="shared" si="1"/>
        <v/>
      </c>
      <c r="O10" s="44" t="str">
        <f t="shared" si="2"/>
        <v/>
      </c>
      <c r="P10" s="44">
        <f t="shared" si="3"/>
        <v>1</v>
      </c>
      <c r="Q10" s="44">
        <f t="shared" si="4"/>
        <v>1</v>
      </c>
      <c r="R10" s="44" t="str">
        <f t="shared" si="5"/>
        <v/>
      </c>
      <c r="S10" s="45">
        <f t="shared" si="6"/>
        <v>1</v>
      </c>
      <c r="T10" s="45">
        <f t="shared" si="7"/>
        <v>1</v>
      </c>
    </row>
    <row r="11" spans="1:26" s="25" customFormat="1" x14ac:dyDescent="0.25">
      <c r="A11" s="33">
        <v>3804</v>
      </c>
      <c r="B11" s="33" t="s">
        <v>234</v>
      </c>
      <c r="C11" s="1"/>
      <c r="D11" s="1"/>
      <c r="E11" s="33"/>
      <c r="F11" s="33">
        <v>472712</v>
      </c>
      <c r="G11" s="38"/>
      <c r="H11" s="38"/>
      <c r="I11" s="38"/>
      <c r="J11" s="38"/>
      <c r="K11" s="38"/>
      <c r="L11" s="38"/>
      <c r="M11" s="38"/>
      <c r="N11" s="33" t="str">
        <f t="shared" si="1"/>
        <v/>
      </c>
      <c r="O11" s="44" t="str">
        <f t="shared" si="2"/>
        <v/>
      </c>
      <c r="P11" s="44" t="str">
        <f t="shared" si="3"/>
        <v/>
      </c>
      <c r="Q11" s="44">
        <f t="shared" si="4"/>
        <v>1</v>
      </c>
      <c r="R11" s="44" t="str">
        <f t="shared" si="5"/>
        <v/>
      </c>
      <c r="S11" s="45">
        <f t="shared" si="6"/>
        <v>1</v>
      </c>
      <c r="T11" s="45" t="str">
        <f t="shared" si="7"/>
        <v/>
      </c>
    </row>
    <row r="12" spans="1:26" s="25" customFormat="1" x14ac:dyDescent="0.25">
      <c r="A12" s="33">
        <v>3759</v>
      </c>
      <c r="B12" s="33" t="s">
        <v>95</v>
      </c>
      <c r="C12" s="4" t="s">
        <v>77</v>
      </c>
      <c r="D12" s="4" t="s">
        <v>47</v>
      </c>
      <c r="E12" s="33" t="s">
        <v>94</v>
      </c>
      <c r="F12" s="33">
        <v>472657</v>
      </c>
      <c r="G12" s="38"/>
      <c r="H12" s="38"/>
      <c r="I12" s="38"/>
      <c r="J12" s="38"/>
      <c r="K12" s="38"/>
      <c r="L12" s="38"/>
      <c r="M12" s="38"/>
      <c r="N12" s="33" t="str">
        <f t="shared" si="1"/>
        <v/>
      </c>
      <c r="O12" s="44" t="str">
        <f t="shared" si="2"/>
        <v/>
      </c>
      <c r="P12" s="44" t="str">
        <f t="shared" si="3"/>
        <v/>
      </c>
      <c r="Q12" s="44">
        <f t="shared" si="4"/>
        <v>1</v>
      </c>
      <c r="R12" s="44" t="str">
        <f t="shared" si="5"/>
        <v/>
      </c>
      <c r="S12" s="45">
        <f t="shared" si="6"/>
        <v>1</v>
      </c>
      <c r="T12" s="45" t="str">
        <f t="shared" si="7"/>
        <v/>
      </c>
    </row>
    <row r="13" spans="1:26" s="25" customFormat="1" x14ac:dyDescent="0.25">
      <c r="A13" s="33">
        <v>3761</v>
      </c>
      <c r="B13" s="33" t="s">
        <v>98</v>
      </c>
      <c r="C13" s="4" t="s">
        <v>97</v>
      </c>
      <c r="D13" s="4" t="s">
        <v>42</v>
      </c>
      <c r="E13" s="33" t="s">
        <v>94</v>
      </c>
      <c r="F13" s="33">
        <v>472664</v>
      </c>
      <c r="G13" s="38"/>
      <c r="H13" s="38"/>
      <c r="I13" s="38"/>
      <c r="J13" s="38"/>
      <c r="K13" s="38"/>
      <c r="L13" s="38"/>
      <c r="M13" s="38"/>
      <c r="N13" s="33" t="str">
        <f t="shared" si="1"/>
        <v/>
      </c>
      <c r="O13" s="44" t="str">
        <f t="shared" si="2"/>
        <v/>
      </c>
      <c r="P13" s="44" t="str">
        <f t="shared" si="3"/>
        <v/>
      </c>
      <c r="Q13" s="44">
        <f t="shared" si="4"/>
        <v>1</v>
      </c>
      <c r="R13" s="44" t="str">
        <f t="shared" si="5"/>
        <v/>
      </c>
      <c r="S13" s="45">
        <f t="shared" si="6"/>
        <v>1</v>
      </c>
      <c r="T13" s="45" t="str">
        <f t="shared" si="7"/>
        <v/>
      </c>
    </row>
    <row r="14" spans="1:26" s="25" customFormat="1" x14ac:dyDescent="0.25">
      <c r="A14" s="33">
        <v>3759</v>
      </c>
      <c r="B14" s="33" t="s">
        <v>98</v>
      </c>
      <c r="C14" s="4" t="s">
        <v>79</v>
      </c>
      <c r="D14" s="4" t="s">
        <v>47</v>
      </c>
      <c r="E14" s="37" t="s">
        <v>94</v>
      </c>
      <c r="F14" s="33">
        <v>472659</v>
      </c>
      <c r="G14" s="38"/>
      <c r="H14" s="38"/>
      <c r="I14" s="38"/>
      <c r="J14" s="38"/>
      <c r="K14" s="38"/>
      <c r="L14" s="38"/>
      <c r="M14" s="38"/>
      <c r="N14" s="33" t="str">
        <f t="shared" si="1"/>
        <v/>
      </c>
      <c r="O14" s="44" t="str">
        <f t="shared" si="2"/>
        <v/>
      </c>
      <c r="P14" s="44" t="str">
        <f t="shared" si="3"/>
        <v/>
      </c>
      <c r="Q14" s="44">
        <f t="shared" si="4"/>
        <v>1</v>
      </c>
      <c r="R14" s="44" t="str">
        <f t="shared" si="5"/>
        <v/>
      </c>
      <c r="S14" s="45">
        <f t="shared" si="6"/>
        <v>1</v>
      </c>
      <c r="T14" s="45" t="str">
        <f t="shared" si="7"/>
        <v/>
      </c>
    </row>
    <row r="15" spans="1:26" s="25" customFormat="1" x14ac:dyDescent="0.25">
      <c r="A15" s="33">
        <v>3807</v>
      </c>
      <c r="B15" s="33" t="s">
        <v>242</v>
      </c>
      <c r="C15" s="1" t="s">
        <v>243</v>
      </c>
      <c r="D15" s="4" t="s">
        <v>244</v>
      </c>
      <c r="E15" s="33" t="s">
        <v>238</v>
      </c>
      <c r="F15" s="33">
        <v>472715</v>
      </c>
      <c r="G15" s="38"/>
      <c r="H15" s="38"/>
      <c r="I15" s="38"/>
      <c r="J15" s="38"/>
      <c r="K15" s="38"/>
      <c r="L15" s="38"/>
      <c r="M15" s="1">
        <v>207213</v>
      </c>
      <c r="N15" s="33" t="str">
        <f t="shared" si="1"/>
        <v/>
      </c>
      <c r="O15" s="44" t="str">
        <f t="shared" si="2"/>
        <v/>
      </c>
      <c r="P15" s="44">
        <f t="shared" si="3"/>
        <v>1</v>
      </c>
      <c r="Q15" s="44">
        <f t="shared" si="4"/>
        <v>1</v>
      </c>
      <c r="R15" s="44" t="str">
        <f t="shared" si="5"/>
        <v/>
      </c>
      <c r="S15" s="45">
        <f t="shared" si="6"/>
        <v>1</v>
      </c>
      <c r="T15" s="45">
        <f t="shared" si="7"/>
        <v>1</v>
      </c>
    </row>
    <row r="16" spans="1:26" s="25" customFormat="1" x14ac:dyDescent="0.25">
      <c r="A16" s="33">
        <v>3760</v>
      </c>
      <c r="B16" s="33" t="s">
        <v>101</v>
      </c>
      <c r="C16" s="4" t="s">
        <v>35</v>
      </c>
      <c r="D16" s="4" t="s">
        <v>36</v>
      </c>
      <c r="E16" s="37"/>
      <c r="F16" s="33">
        <v>472662</v>
      </c>
      <c r="G16" s="38"/>
      <c r="H16" s="38"/>
      <c r="I16" s="38"/>
      <c r="J16" s="38"/>
      <c r="K16" s="38"/>
      <c r="L16" s="38"/>
      <c r="M16" s="1">
        <v>207281</v>
      </c>
      <c r="N16" s="33" t="str">
        <f t="shared" si="1"/>
        <v/>
      </c>
      <c r="O16" s="44" t="str">
        <f t="shared" si="2"/>
        <v/>
      </c>
      <c r="P16" s="44">
        <f t="shared" si="3"/>
        <v>1</v>
      </c>
      <c r="Q16" s="44">
        <f t="shared" si="4"/>
        <v>1</v>
      </c>
      <c r="R16" s="44" t="str">
        <f t="shared" si="5"/>
        <v/>
      </c>
      <c r="S16" s="45">
        <f t="shared" si="6"/>
        <v>1</v>
      </c>
      <c r="T16" s="45">
        <f t="shared" si="7"/>
        <v>1</v>
      </c>
    </row>
    <row r="17" spans="1:33" s="25" customFormat="1" x14ac:dyDescent="0.25">
      <c r="A17" s="33">
        <v>3761</v>
      </c>
      <c r="B17" s="33" t="s">
        <v>102</v>
      </c>
      <c r="C17" s="4" t="s">
        <v>39</v>
      </c>
      <c r="D17" s="4" t="s">
        <v>40</v>
      </c>
      <c r="E17" s="37" t="s">
        <v>94</v>
      </c>
      <c r="F17" s="33">
        <v>472663</v>
      </c>
      <c r="G17" s="38"/>
      <c r="H17" s="38"/>
      <c r="I17" s="38"/>
      <c r="J17" s="38"/>
      <c r="K17" s="38"/>
      <c r="L17" s="38"/>
      <c r="M17" s="1">
        <v>207206</v>
      </c>
      <c r="N17" s="33" t="str">
        <f t="shared" si="1"/>
        <v/>
      </c>
      <c r="O17" s="44" t="str">
        <f t="shared" si="2"/>
        <v/>
      </c>
      <c r="P17" s="44">
        <f t="shared" si="3"/>
        <v>1</v>
      </c>
      <c r="Q17" s="44">
        <f t="shared" si="4"/>
        <v>1</v>
      </c>
      <c r="R17" s="44" t="str">
        <f t="shared" si="5"/>
        <v/>
      </c>
      <c r="S17" s="45">
        <f t="shared" si="6"/>
        <v>1</v>
      </c>
      <c r="T17" s="45">
        <f t="shared" si="7"/>
        <v>1</v>
      </c>
    </row>
    <row r="18" spans="1:33" s="25" customFormat="1" x14ac:dyDescent="0.25">
      <c r="A18" s="33">
        <v>3762</v>
      </c>
      <c r="B18" s="33" t="s">
        <v>106</v>
      </c>
      <c r="C18" s="4" t="s">
        <v>107</v>
      </c>
      <c r="D18" s="4" t="s">
        <v>108</v>
      </c>
      <c r="E18" s="38" t="s">
        <v>94</v>
      </c>
      <c r="F18" s="33">
        <v>472666</v>
      </c>
      <c r="G18" s="38"/>
      <c r="H18" s="38"/>
      <c r="I18" s="38"/>
      <c r="J18" s="38"/>
      <c r="K18" s="38"/>
      <c r="L18" s="38"/>
      <c r="M18" s="50">
        <v>207235</v>
      </c>
      <c r="N18" s="33" t="str">
        <f t="shared" si="1"/>
        <v/>
      </c>
      <c r="O18" s="44" t="str">
        <f t="shared" si="2"/>
        <v/>
      </c>
      <c r="P18" s="44">
        <f t="shared" si="3"/>
        <v>1</v>
      </c>
      <c r="Q18" s="44">
        <f t="shared" si="4"/>
        <v>1</v>
      </c>
      <c r="R18" s="44" t="str">
        <f t="shared" si="5"/>
        <v/>
      </c>
      <c r="S18" s="45">
        <f t="shared" si="6"/>
        <v>1</v>
      </c>
      <c r="T18" s="45">
        <f t="shared" si="7"/>
        <v>1</v>
      </c>
    </row>
    <row r="19" spans="1:33" s="25" customFormat="1" x14ac:dyDescent="0.25">
      <c r="A19" s="33">
        <v>3806</v>
      </c>
      <c r="B19" s="33" t="s">
        <v>239</v>
      </c>
      <c r="C19" s="1" t="s">
        <v>240</v>
      </c>
      <c r="D19" s="1" t="s">
        <v>241</v>
      </c>
      <c r="E19" s="33" t="s">
        <v>238</v>
      </c>
      <c r="F19" s="33">
        <v>472714</v>
      </c>
      <c r="G19" s="38"/>
      <c r="H19" s="38"/>
      <c r="I19" s="38"/>
      <c r="J19" s="38"/>
      <c r="K19" s="38"/>
      <c r="L19" s="38"/>
      <c r="M19" s="50">
        <v>207278</v>
      </c>
      <c r="N19" s="33" t="str">
        <f t="shared" si="1"/>
        <v/>
      </c>
      <c r="O19" s="44" t="str">
        <f t="shared" si="2"/>
        <v/>
      </c>
      <c r="P19" s="44">
        <f>IF(M19="","",1)</f>
        <v>1</v>
      </c>
      <c r="Q19" s="44">
        <f t="shared" si="4"/>
        <v>1</v>
      </c>
      <c r="R19" s="44" t="str">
        <f t="shared" si="5"/>
        <v/>
      </c>
      <c r="S19" s="45">
        <f t="shared" si="6"/>
        <v>1</v>
      </c>
      <c r="T19" s="45">
        <f t="shared" si="7"/>
        <v>1</v>
      </c>
    </row>
    <row r="20" spans="1:33" s="25" customFormat="1" x14ac:dyDescent="0.25">
      <c r="A20" s="33">
        <v>3796</v>
      </c>
      <c r="B20" s="33" t="s">
        <v>210</v>
      </c>
      <c r="C20" s="1">
        <v>1879</v>
      </c>
      <c r="D20" s="1"/>
      <c r="E20" s="33"/>
      <c r="F20" s="33">
        <v>472703</v>
      </c>
      <c r="G20" s="38"/>
      <c r="H20" s="38"/>
      <c r="I20" s="38"/>
      <c r="J20" s="38"/>
      <c r="K20" s="38"/>
      <c r="L20" s="38"/>
      <c r="M20" s="38"/>
      <c r="N20" s="33" t="str">
        <f t="shared" si="1"/>
        <v/>
      </c>
      <c r="O20" s="44" t="str">
        <f t="shared" si="2"/>
        <v/>
      </c>
      <c r="P20" s="44" t="str">
        <f t="shared" si="3"/>
        <v/>
      </c>
      <c r="Q20" s="44">
        <f t="shared" si="4"/>
        <v>1</v>
      </c>
      <c r="R20" s="44" t="str">
        <f t="shared" si="5"/>
        <v/>
      </c>
      <c r="S20" s="45">
        <f t="shared" si="6"/>
        <v>1</v>
      </c>
      <c r="T20" s="45" t="str">
        <f t="shared" si="7"/>
        <v/>
      </c>
    </row>
    <row r="21" spans="1:33" s="25" customFormat="1" x14ac:dyDescent="0.25">
      <c r="A21" s="33">
        <v>3759</v>
      </c>
      <c r="B21" s="33" t="s">
        <v>92</v>
      </c>
      <c r="C21" s="4" t="s">
        <v>93</v>
      </c>
      <c r="D21" s="4" t="s">
        <v>47</v>
      </c>
      <c r="E21" s="33" t="s">
        <v>94</v>
      </c>
      <c r="F21" s="33">
        <v>472656</v>
      </c>
      <c r="G21" s="38"/>
      <c r="H21" s="38"/>
      <c r="I21" s="38"/>
      <c r="J21" s="38"/>
      <c r="K21" s="38"/>
      <c r="L21" s="38"/>
      <c r="M21" s="38"/>
      <c r="N21" s="33" t="str">
        <f t="shared" si="1"/>
        <v/>
      </c>
      <c r="O21" s="44" t="str">
        <f t="shared" si="2"/>
        <v/>
      </c>
      <c r="P21" s="44" t="str">
        <f t="shared" si="3"/>
        <v/>
      </c>
      <c r="Q21" s="44">
        <f t="shared" si="4"/>
        <v>1</v>
      </c>
      <c r="R21" s="44" t="str">
        <f t="shared" si="5"/>
        <v/>
      </c>
      <c r="S21" s="45">
        <f t="shared" si="6"/>
        <v>1</v>
      </c>
      <c r="T21" s="45" t="str">
        <f t="shared" si="7"/>
        <v/>
      </c>
    </row>
    <row r="22" spans="1:33" s="25" customFormat="1" x14ac:dyDescent="0.25">
      <c r="A22" s="33">
        <v>3761</v>
      </c>
      <c r="B22" s="33" t="s">
        <v>103</v>
      </c>
      <c r="C22" s="4" t="s">
        <v>104</v>
      </c>
      <c r="D22" s="4" t="s">
        <v>105</v>
      </c>
      <c r="E22" s="33" t="s">
        <v>94</v>
      </c>
      <c r="F22" s="33">
        <v>472665</v>
      </c>
      <c r="G22" s="38"/>
      <c r="H22" s="38"/>
      <c r="I22" s="38"/>
      <c r="J22" s="38"/>
      <c r="K22" s="38"/>
      <c r="L22" s="38"/>
      <c r="M22" s="38"/>
      <c r="N22" s="33" t="str">
        <f t="shared" si="1"/>
        <v/>
      </c>
      <c r="O22" s="44" t="str">
        <f t="shared" si="2"/>
        <v/>
      </c>
      <c r="P22" s="44" t="str">
        <f t="shared" si="3"/>
        <v/>
      </c>
      <c r="Q22" s="44">
        <f t="shared" si="4"/>
        <v>1</v>
      </c>
      <c r="R22" s="44" t="str">
        <f t="shared" si="5"/>
        <v/>
      </c>
      <c r="S22" s="45">
        <f t="shared" si="6"/>
        <v>1</v>
      </c>
      <c r="T22" s="45" t="str">
        <f t="shared" si="7"/>
        <v/>
      </c>
    </row>
    <row r="23" spans="1:33" s="25" customFormat="1" ht="15.75" x14ac:dyDescent="0.25">
      <c r="A23" s="47" t="s">
        <v>274</v>
      </c>
      <c r="B23" s="48" t="s">
        <v>277</v>
      </c>
      <c r="C23" s="49" t="s">
        <v>6</v>
      </c>
      <c r="D23" s="49" t="s">
        <v>7</v>
      </c>
      <c r="E23" s="49"/>
      <c r="F23" s="23"/>
      <c r="G23" s="23"/>
      <c r="H23" s="23"/>
      <c r="I23" s="23"/>
      <c r="J23" s="23"/>
      <c r="K23" s="23"/>
      <c r="L23" s="23"/>
      <c r="M23" s="23"/>
      <c r="N23" s="44" t="str">
        <f>IF(I23="","",1)</f>
        <v/>
      </c>
      <c r="O23" s="44" t="str">
        <f>IF(M23="","",1)</f>
        <v/>
      </c>
      <c r="P23" s="44" t="str">
        <f>IF(F23="","",1)</f>
        <v/>
      </c>
      <c r="Q23" s="44" t="str">
        <f>IF(H23="","",1)</f>
        <v/>
      </c>
      <c r="R23" s="45" t="str">
        <f>IF(SUM(O23:Q23)&gt;0,1,"")</f>
        <v/>
      </c>
      <c r="S23" s="45" t="str">
        <f>IF(SUM(O23:P23)=2,1,"")</f>
        <v/>
      </c>
      <c r="AB23" s="46"/>
      <c r="AC23" s="46"/>
      <c r="AD23" s="46"/>
      <c r="AE23" s="46"/>
      <c r="AF23" s="46"/>
      <c r="AG23" s="46"/>
    </row>
    <row r="24" spans="1:33" s="25" customFormat="1" ht="15.75" x14ac:dyDescent="0.25">
      <c r="A24" s="47" t="s">
        <v>274</v>
      </c>
      <c r="B24" s="48" t="s">
        <v>278</v>
      </c>
      <c r="C24" s="49" t="s">
        <v>6</v>
      </c>
      <c r="D24" s="49" t="s">
        <v>7</v>
      </c>
      <c r="E24" s="49"/>
      <c r="F24" s="23"/>
      <c r="G24" s="23"/>
      <c r="H24" s="23"/>
      <c r="I24" s="23"/>
      <c r="J24" s="23"/>
      <c r="K24" s="23"/>
      <c r="L24" s="23"/>
      <c r="M24" s="23"/>
      <c r="N24" s="44" t="str">
        <f>IF(I24="","",1)</f>
        <v/>
      </c>
      <c r="O24" s="44" t="str">
        <f>IF(M24="","",1)</f>
        <v/>
      </c>
      <c r="P24" s="44" t="str">
        <f>IF(F24="","",1)</f>
        <v/>
      </c>
      <c r="Q24" s="44" t="str">
        <f>IF(H24="","",1)</f>
        <v/>
      </c>
      <c r="R24" s="45" t="str">
        <f>IF(SUM(O24:Q24)&gt;0,1,"")</f>
        <v/>
      </c>
      <c r="S24" s="45" t="str">
        <f>IF(SUM(O24:P24)=2,1,"")</f>
        <v/>
      </c>
      <c r="AB24" s="46"/>
      <c r="AC24" s="46"/>
      <c r="AD24" s="46"/>
      <c r="AE24" s="46"/>
      <c r="AF24" s="46"/>
      <c r="AG24" s="46"/>
    </row>
    <row r="25" spans="1:33" s="25" customFormat="1" ht="15.75" x14ac:dyDescent="0.25">
      <c r="A25" s="47" t="s">
        <v>274</v>
      </c>
      <c r="B25" s="48" t="s">
        <v>279</v>
      </c>
      <c r="C25" s="49" t="s">
        <v>6</v>
      </c>
      <c r="D25" s="49" t="s">
        <v>7</v>
      </c>
      <c r="E25" s="49"/>
      <c r="F25" s="23"/>
      <c r="G25" s="23"/>
      <c r="H25" s="23"/>
      <c r="I25" s="23"/>
      <c r="J25" s="23"/>
      <c r="K25" s="23"/>
      <c r="L25" s="23"/>
      <c r="M25" s="23"/>
      <c r="N25" s="44" t="str">
        <f>IF(I25="","",1)</f>
        <v/>
      </c>
      <c r="O25" s="44" t="str">
        <f>IF(M25="","",1)</f>
        <v/>
      </c>
      <c r="P25" s="44" t="str">
        <f>IF(F25="","",1)</f>
        <v/>
      </c>
      <c r="Q25" s="44" t="str">
        <f>IF(H25="","",1)</f>
        <v/>
      </c>
      <c r="R25" s="45" t="str">
        <f>IF(SUM(O25:Q25)&gt;0,1,"")</f>
        <v/>
      </c>
      <c r="S25" s="45" t="str">
        <f>IF(SUM(O25:P25)=2,1,"")</f>
        <v/>
      </c>
      <c r="AB25" s="46"/>
      <c r="AC25" s="46"/>
      <c r="AD25" s="46"/>
      <c r="AE25" s="46"/>
      <c r="AF25" s="46"/>
      <c r="AG25" s="46"/>
    </row>
    <row r="26" spans="1:33" s="25" customFormat="1" x14ac:dyDescent="0.25">
      <c r="A26" s="34">
        <v>3771</v>
      </c>
      <c r="B26" s="34" t="s">
        <v>319</v>
      </c>
      <c r="C26" s="36" t="s">
        <v>125</v>
      </c>
      <c r="D26" s="36" t="s">
        <v>126</v>
      </c>
      <c r="E26" s="34" t="s">
        <v>321</v>
      </c>
      <c r="F26" s="33">
        <v>472674</v>
      </c>
      <c r="G26" s="38"/>
      <c r="H26" s="38"/>
      <c r="I26" s="38"/>
      <c r="J26" s="38"/>
      <c r="K26" s="38"/>
      <c r="L26" s="38"/>
      <c r="M26" s="1">
        <v>208584</v>
      </c>
      <c r="N26" s="33" t="str">
        <f>IF(FIND("C",CONCATENATE($A26,"                                                                                                                         C"))&lt;20,1,"")</f>
        <v/>
      </c>
      <c r="O26" s="44" t="str">
        <f>IF(I26="","",1)</f>
        <v/>
      </c>
      <c r="P26" s="44">
        <f>IF(M26="","",1)</f>
        <v>1</v>
      </c>
      <c r="Q26" s="44">
        <f>IF(F26="","",1)</f>
        <v>1</v>
      </c>
      <c r="R26" s="44" t="str">
        <f>IF(H26="","",1)</f>
        <v/>
      </c>
      <c r="S26" s="45">
        <f>IF(SUM(P26:R26)&gt;0,1,"")</f>
        <v>1</v>
      </c>
      <c r="T26" s="45">
        <f>IF(SUM(P26:Q26)=2,1,"")</f>
        <v>1</v>
      </c>
    </row>
    <row r="27" spans="1:33" s="25" customFormat="1" x14ac:dyDescent="0.25">
      <c r="A27" s="37">
        <v>3772</v>
      </c>
      <c r="B27" s="37" t="s">
        <v>318</v>
      </c>
      <c r="C27" s="54" t="s">
        <v>317</v>
      </c>
      <c r="D27" s="54" t="s">
        <v>130</v>
      </c>
      <c r="E27" s="37" t="s">
        <v>320</v>
      </c>
      <c r="F27" s="33">
        <v>472675</v>
      </c>
      <c r="G27" s="38"/>
      <c r="H27" s="38"/>
      <c r="I27" s="38"/>
      <c r="J27" s="38"/>
      <c r="K27" s="38"/>
      <c r="L27" s="38"/>
      <c r="M27" s="38">
        <v>208583</v>
      </c>
      <c r="N27" s="33" t="str">
        <f>IF(FIND("C",CONCATENATE($A27,"                                                                                                                         C"))&lt;20,1,"")</f>
        <v/>
      </c>
      <c r="O27" s="44" t="str">
        <f>IF(I27="","",1)</f>
        <v/>
      </c>
      <c r="P27" s="44">
        <f>IF(M27="","",1)</f>
        <v>1</v>
      </c>
      <c r="Q27" s="44">
        <f>IF(F27="","",1)</f>
        <v>1</v>
      </c>
      <c r="R27" s="44" t="str">
        <f>IF(H27="","",1)</f>
        <v/>
      </c>
      <c r="S27" s="45">
        <f>IF(SUM(P27:R27)&gt;0,1,"")</f>
        <v>1</v>
      </c>
      <c r="T27" s="45">
        <f>IF(SUM(P27:Q27)=2,1,"")</f>
        <v>1</v>
      </c>
    </row>
    <row r="28" spans="1:33" s="25" customFormat="1" ht="15.75" x14ac:dyDescent="0.25">
      <c r="A28" s="47" t="s">
        <v>274</v>
      </c>
      <c r="B28" s="48" t="s">
        <v>280</v>
      </c>
      <c r="C28" s="49" t="s">
        <v>6</v>
      </c>
      <c r="D28" s="49" t="s">
        <v>7</v>
      </c>
      <c r="E28" s="49"/>
      <c r="F28" s="23"/>
      <c r="G28" s="23"/>
      <c r="H28" s="23"/>
      <c r="I28" s="23"/>
      <c r="J28" s="23"/>
      <c r="K28" s="23"/>
      <c r="L28" s="23"/>
      <c r="M28" s="23"/>
      <c r="N28" s="44" t="str">
        <f>IF(I28="","",1)</f>
        <v/>
      </c>
      <c r="O28" s="44" t="str">
        <f>IF(M28="","",1)</f>
        <v/>
      </c>
      <c r="P28" s="44" t="str">
        <f>IF(F28="","",1)</f>
        <v/>
      </c>
      <c r="Q28" s="44" t="str">
        <f>IF(H28="","",1)</f>
        <v/>
      </c>
      <c r="R28" s="45" t="str">
        <f>IF(SUM(O28:Q28)&gt;0,1,"")</f>
        <v/>
      </c>
      <c r="S28" s="45" t="str">
        <f>IF(SUM(O28:P28)=2,1,"")</f>
        <v/>
      </c>
      <c r="AB28" s="46"/>
      <c r="AC28" s="46"/>
      <c r="AD28" s="46"/>
      <c r="AE28" s="46"/>
      <c r="AF28" s="46"/>
      <c r="AG28" s="46"/>
    </row>
    <row r="29" spans="1:33" s="25" customFormat="1" x14ac:dyDescent="0.25">
      <c r="A29" s="33">
        <v>3773</v>
      </c>
      <c r="B29" s="33" t="s">
        <v>132</v>
      </c>
      <c r="C29" s="1"/>
      <c r="D29" s="1"/>
      <c r="E29" s="33" t="s">
        <v>322</v>
      </c>
      <c r="F29" s="33">
        <v>472676</v>
      </c>
      <c r="G29" s="38"/>
      <c r="H29" s="38"/>
      <c r="I29" s="38"/>
      <c r="J29" s="38"/>
      <c r="K29" s="38"/>
      <c r="L29" s="38"/>
      <c r="M29" s="38"/>
      <c r="N29" s="33" t="str">
        <f>IF(FIND("C",CONCATENATE($A29,"                                                                                                                         C"))&lt;20,1,"")</f>
        <v/>
      </c>
      <c r="O29" s="44" t="str">
        <f>IF(I29="","",1)</f>
        <v/>
      </c>
      <c r="P29" s="44" t="str">
        <f>IF(M29="","",1)</f>
        <v/>
      </c>
      <c r="Q29" s="44">
        <f>IF(F29="","",1)</f>
        <v>1</v>
      </c>
      <c r="R29" s="44" t="str">
        <f>IF(H29="","",1)</f>
        <v/>
      </c>
      <c r="S29" s="45">
        <f>IF(SUM(P29:R29)&gt;0,1,"")</f>
        <v>1</v>
      </c>
      <c r="T29" s="45" t="str">
        <f>IF(SUM(P29:Q29)=2,1,"")</f>
        <v/>
      </c>
    </row>
    <row r="30" spans="1:33" s="25" customFormat="1" ht="15.75" x14ac:dyDescent="0.25">
      <c r="A30" s="47" t="s">
        <v>274</v>
      </c>
      <c r="B30" s="48" t="s">
        <v>281</v>
      </c>
      <c r="C30" s="49" t="s">
        <v>6</v>
      </c>
      <c r="D30" s="49" t="s">
        <v>7</v>
      </c>
      <c r="E30" s="49"/>
      <c r="F30" s="23"/>
      <c r="G30" s="23"/>
      <c r="H30" s="23"/>
      <c r="I30" s="23"/>
      <c r="J30" s="23"/>
      <c r="K30" s="23"/>
      <c r="L30" s="23"/>
      <c r="M30" s="23"/>
      <c r="N30" s="44" t="str">
        <f>IF(I30="","",1)</f>
        <v/>
      </c>
      <c r="O30" s="44" t="str">
        <f>IF(M30="","",1)</f>
        <v/>
      </c>
      <c r="P30" s="44" t="str">
        <f>IF(F30="","",1)</f>
        <v/>
      </c>
      <c r="Q30" s="44" t="str">
        <f>IF(H30="","",1)</f>
        <v/>
      </c>
      <c r="R30" s="45" t="str">
        <f>IF(SUM(O30:Q30)&gt;0,1,"")</f>
        <v/>
      </c>
      <c r="S30" s="45" t="str">
        <f>IF(SUM(O30:P30)=2,1,"")</f>
        <v/>
      </c>
      <c r="AB30" s="46"/>
      <c r="AC30" s="46"/>
      <c r="AD30" s="46"/>
      <c r="AE30" s="46"/>
      <c r="AF30" s="46"/>
      <c r="AG30" s="46"/>
    </row>
    <row r="31" spans="1:33" s="25" customFormat="1" ht="15.75" x14ac:dyDescent="0.25">
      <c r="A31" s="47" t="s">
        <v>274</v>
      </c>
      <c r="B31" s="48" t="s">
        <v>282</v>
      </c>
      <c r="C31" s="49" t="s">
        <v>6</v>
      </c>
      <c r="D31" s="49" t="s">
        <v>7</v>
      </c>
      <c r="E31" s="49"/>
      <c r="F31" s="23"/>
      <c r="G31" s="23"/>
      <c r="H31" s="23"/>
      <c r="I31" s="23"/>
      <c r="J31" s="23"/>
      <c r="K31" s="23"/>
      <c r="L31" s="23"/>
      <c r="M31" s="23"/>
      <c r="N31" s="44" t="str">
        <f>IF(I31="","",1)</f>
        <v/>
      </c>
      <c r="O31" s="44" t="str">
        <f>IF(M31="","",1)</f>
        <v/>
      </c>
      <c r="P31" s="44" t="str">
        <f>IF(F31="","",1)</f>
        <v/>
      </c>
      <c r="Q31" s="44" t="str">
        <f>IF(H31="","",1)</f>
        <v/>
      </c>
      <c r="R31" s="45" t="str">
        <f>IF(SUM(O31:Q31)&gt;0,1,"")</f>
        <v/>
      </c>
      <c r="S31" s="45" t="str">
        <f>IF(SUM(O31:P31)=2,1,"")</f>
        <v/>
      </c>
      <c r="V31" s="11"/>
      <c r="W31" s="1"/>
      <c r="AB31" s="46"/>
      <c r="AC31" s="46"/>
      <c r="AD31" s="46"/>
      <c r="AE31" s="46"/>
      <c r="AF31" s="46"/>
      <c r="AG31" s="46"/>
    </row>
    <row r="32" spans="1:33" s="25" customFormat="1" x14ac:dyDescent="0.25">
      <c r="A32" s="16" t="s">
        <v>65</v>
      </c>
      <c r="B32" s="40" t="s">
        <v>57</v>
      </c>
      <c r="C32" s="16" t="s">
        <v>60</v>
      </c>
      <c r="D32" s="16" t="s">
        <v>73</v>
      </c>
      <c r="E32" s="33" t="s">
        <v>259</v>
      </c>
      <c r="F32" s="33">
        <v>420087</v>
      </c>
      <c r="G32" s="33"/>
      <c r="H32" s="33"/>
      <c r="I32" s="33"/>
      <c r="J32" s="33"/>
      <c r="K32" s="33"/>
      <c r="L32" s="33"/>
      <c r="M32" s="1">
        <v>209507</v>
      </c>
      <c r="N32" s="33">
        <f t="shared" ref="N32:N39" si="8">IF(FIND("C",CONCATENATE($A32,"                                                                                                                         C"))&lt;20,1,"")</f>
        <v>1</v>
      </c>
      <c r="O32" s="44" t="str">
        <f t="shared" ref="O32:O39" si="9">IF(I32="","",1)</f>
        <v/>
      </c>
      <c r="P32" s="44">
        <f t="shared" ref="P32:P39" si="10">IF(M32="","",1)</f>
        <v>1</v>
      </c>
      <c r="Q32" s="44">
        <f t="shared" ref="Q32:Q39" si="11">IF(F32="","",1)</f>
        <v>1</v>
      </c>
      <c r="R32" s="44" t="str">
        <f t="shared" ref="R32:R39" si="12">IF(H32="","",1)</f>
        <v/>
      </c>
      <c r="S32" s="45">
        <f t="shared" ref="S32:S39" si="13">IF(SUM(P32:R32)&gt;0,1,"")</f>
        <v>1</v>
      </c>
      <c r="T32" s="45">
        <f t="shared" ref="T32:T39" si="14">IF(SUM(P32:Q32)=2,1,"")</f>
        <v>1</v>
      </c>
    </row>
    <row r="33" spans="1:33" s="25" customFormat="1" x14ac:dyDescent="0.25">
      <c r="A33" s="16" t="s">
        <v>89</v>
      </c>
      <c r="B33" s="40" t="s">
        <v>85</v>
      </c>
      <c r="C33" s="16" t="s">
        <v>61</v>
      </c>
      <c r="D33" s="27" t="s">
        <v>62</v>
      </c>
      <c r="E33" s="33" t="s">
        <v>257</v>
      </c>
      <c r="F33" s="33">
        <v>420085</v>
      </c>
      <c r="G33" s="33" t="s">
        <v>91</v>
      </c>
      <c r="H33" s="33">
        <v>216042</v>
      </c>
      <c r="I33" s="33"/>
      <c r="J33" s="33"/>
      <c r="K33" s="33"/>
      <c r="L33" s="33"/>
      <c r="M33" s="1">
        <v>209505</v>
      </c>
      <c r="N33" s="33">
        <f t="shared" si="8"/>
        <v>1</v>
      </c>
      <c r="O33" s="44" t="str">
        <f t="shared" si="9"/>
        <v/>
      </c>
      <c r="P33" s="44">
        <f t="shared" si="10"/>
        <v>1</v>
      </c>
      <c r="Q33" s="44">
        <f t="shared" si="11"/>
        <v>1</v>
      </c>
      <c r="R33" s="44">
        <f t="shared" si="12"/>
        <v>1</v>
      </c>
      <c r="S33" s="45">
        <f t="shared" si="13"/>
        <v>1</v>
      </c>
      <c r="T33" s="45">
        <f t="shared" si="14"/>
        <v>1</v>
      </c>
    </row>
    <row r="34" spans="1:33" s="25" customFormat="1" x14ac:dyDescent="0.25">
      <c r="A34" s="16" t="s">
        <v>89</v>
      </c>
      <c r="B34" s="40" t="s">
        <v>249</v>
      </c>
      <c r="C34" s="16" t="s">
        <v>71</v>
      </c>
      <c r="D34" s="16" t="s">
        <v>72</v>
      </c>
      <c r="E34" s="33" t="s">
        <v>255</v>
      </c>
      <c r="F34" s="33">
        <v>420090</v>
      </c>
      <c r="G34" s="33" t="s">
        <v>91</v>
      </c>
      <c r="H34" s="33">
        <v>216045</v>
      </c>
      <c r="I34" s="33"/>
      <c r="J34" s="33"/>
      <c r="K34" s="33"/>
      <c r="L34" s="33"/>
      <c r="M34" s="1">
        <v>209502</v>
      </c>
      <c r="N34" s="33">
        <f t="shared" si="8"/>
        <v>1</v>
      </c>
      <c r="O34" s="44" t="str">
        <f t="shared" si="9"/>
        <v/>
      </c>
      <c r="P34" s="44">
        <f t="shared" si="10"/>
        <v>1</v>
      </c>
      <c r="Q34" s="44">
        <f t="shared" si="11"/>
        <v>1</v>
      </c>
      <c r="R34" s="44">
        <f t="shared" si="12"/>
        <v>1</v>
      </c>
      <c r="S34" s="45">
        <f t="shared" si="13"/>
        <v>1</v>
      </c>
      <c r="T34" s="45">
        <f t="shared" si="14"/>
        <v>1</v>
      </c>
    </row>
    <row r="35" spans="1:33" s="25" customFormat="1" x14ac:dyDescent="0.25">
      <c r="A35" s="16" t="s">
        <v>89</v>
      </c>
      <c r="B35" s="40" t="s">
        <v>250</v>
      </c>
      <c r="C35" s="16" t="s">
        <v>67</v>
      </c>
      <c r="D35" s="16" t="s">
        <v>68</v>
      </c>
      <c r="E35" s="33" t="s">
        <v>256</v>
      </c>
      <c r="F35" s="33">
        <v>420089</v>
      </c>
      <c r="G35" s="33" t="s">
        <v>91</v>
      </c>
      <c r="H35" s="33">
        <v>216047</v>
      </c>
      <c r="I35" s="33"/>
      <c r="J35" s="33"/>
      <c r="K35" s="33"/>
      <c r="L35" s="33"/>
      <c r="M35" s="1">
        <v>209504</v>
      </c>
      <c r="N35" s="33">
        <f t="shared" si="8"/>
        <v>1</v>
      </c>
      <c r="O35" s="44" t="str">
        <f t="shared" si="9"/>
        <v/>
      </c>
      <c r="P35" s="44">
        <f t="shared" si="10"/>
        <v>1</v>
      </c>
      <c r="Q35" s="44">
        <f t="shared" si="11"/>
        <v>1</v>
      </c>
      <c r="R35" s="44">
        <f t="shared" si="12"/>
        <v>1</v>
      </c>
      <c r="S35" s="45">
        <f t="shared" si="13"/>
        <v>1</v>
      </c>
      <c r="T35" s="45">
        <f t="shared" si="14"/>
        <v>1</v>
      </c>
    </row>
    <row r="36" spans="1:33" s="25" customFormat="1" x14ac:dyDescent="0.25">
      <c r="A36" s="16" t="s">
        <v>64</v>
      </c>
      <c r="B36" s="40" t="s">
        <v>248</v>
      </c>
      <c r="C36" s="16" t="s">
        <v>66</v>
      </c>
      <c r="D36" s="16" t="s">
        <v>63</v>
      </c>
      <c r="E36" s="33" t="s">
        <v>254</v>
      </c>
      <c r="F36" s="33"/>
      <c r="G36" s="33"/>
      <c r="H36" s="33"/>
      <c r="I36" s="33"/>
      <c r="J36" s="33"/>
      <c r="K36" s="33"/>
      <c r="L36" s="33"/>
      <c r="M36" s="1">
        <v>209501</v>
      </c>
      <c r="N36" s="33">
        <f t="shared" si="8"/>
        <v>1</v>
      </c>
      <c r="O36" s="44" t="str">
        <f t="shared" si="9"/>
        <v/>
      </c>
      <c r="P36" s="44">
        <f t="shared" si="10"/>
        <v>1</v>
      </c>
      <c r="Q36" s="44" t="str">
        <f t="shared" si="11"/>
        <v/>
      </c>
      <c r="R36" s="44" t="str">
        <f t="shared" si="12"/>
        <v/>
      </c>
      <c r="S36" s="45">
        <f t="shared" si="13"/>
        <v>1</v>
      </c>
      <c r="T36" s="45" t="str">
        <f t="shared" si="14"/>
        <v/>
      </c>
    </row>
    <row r="37" spans="1:33" s="25" customFormat="1" x14ac:dyDescent="0.25">
      <c r="A37" s="16" t="s">
        <v>65</v>
      </c>
      <c r="B37" s="40" t="s">
        <v>251</v>
      </c>
      <c r="C37" s="16" t="s">
        <v>69</v>
      </c>
      <c r="D37" s="41" t="s">
        <v>70</v>
      </c>
      <c r="E37" s="37" t="s">
        <v>258</v>
      </c>
      <c r="F37" s="33">
        <v>420091</v>
      </c>
      <c r="G37" s="33"/>
      <c r="H37" s="33"/>
      <c r="I37" s="33"/>
      <c r="J37" s="33"/>
      <c r="K37" s="33"/>
      <c r="L37" s="33"/>
      <c r="M37" s="1">
        <v>209506</v>
      </c>
      <c r="N37" s="33">
        <f t="shared" si="8"/>
        <v>1</v>
      </c>
      <c r="O37" s="44" t="str">
        <f t="shared" si="9"/>
        <v/>
      </c>
      <c r="P37" s="44">
        <f t="shared" si="10"/>
        <v>1</v>
      </c>
      <c r="Q37" s="44">
        <f t="shared" si="11"/>
        <v>1</v>
      </c>
      <c r="R37" s="44" t="str">
        <f t="shared" si="12"/>
        <v/>
      </c>
      <c r="S37" s="45">
        <f t="shared" si="13"/>
        <v>1</v>
      </c>
      <c r="T37" s="45">
        <f t="shared" si="14"/>
        <v>1</v>
      </c>
    </row>
    <row r="38" spans="1:33" s="25" customFormat="1" x14ac:dyDescent="0.25">
      <c r="A38" s="33">
        <v>3803</v>
      </c>
      <c r="B38" s="33" t="s">
        <v>232</v>
      </c>
      <c r="C38" s="4" t="s">
        <v>233</v>
      </c>
      <c r="D38" s="4" t="s">
        <v>43</v>
      </c>
      <c r="E38" s="33"/>
      <c r="F38" s="33">
        <v>472711</v>
      </c>
      <c r="G38" s="38"/>
      <c r="H38" s="38"/>
      <c r="I38" s="38"/>
      <c r="J38" s="38"/>
      <c r="K38" s="38"/>
      <c r="L38" s="38"/>
      <c r="M38" s="38"/>
      <c r="N38" s="33" t="str">
        <f t="shared" si="8"/>
        <v/>
      </c>
      <c r="O38" s="44" t="str">
        <f t="shared" si="9"/>
        <v/>
      </c>
      <c r="P38" s="44" t="str">
        <f t="shared" si="10"/>
        <v/>
      </c>
      <c r="Q38" s="44">
        <f t="shared" si="11"/>
        <v>1</v>
      </c>
      <c r="R38" s="44" t="str">
        <f t="shared" si="12"/>
        <v/>
      </c>
      <c r="S38" s="45">
        <f t="shared" si="13"/>
        <v>1</v>
      </c>
      <c r="T38" s="45" t="str">
        <f t="shared" si="14"/>
        <v/>
      </c>
    </row>
    <row r="39" spans="1:33" s="25" customFormat="1" x14ac:dyDescent="0.25">
      <c r="A39" s="33">
        <v>3803</v>
      </c>
      <c r="B39" s="33" t="s">
        <v>230</v>
      </c>
      <c r="C39" s="4" t="s">
        <v>231</v>
      </c>
      <c r="D39" s="4" t="s">
        <v>157</v>
      </c>
      <c r="E39" s="33"/>
      <c r="F39" s="33">
        <v>472710</v>
      </c>
      <c r="G39" s="38"/>
      <c r="H39" s="38"/>
      <c r="I39" s="38"/>
      <c r="J39" s="38"/>
      <c r="K39" s="38"/>
      <c r="L39" s="38"/>
      <c r="M39" s="38"/>
      <c r="N39" s="33" t="str">
        <f t="shared" si="8"/>
        <v/>
      </c>
      <c r="O39" s="44" t="str">
        <f t="shared" si="9"/>
        <v/>
      </c>
      <c r="P39" s="44" t="str">
        <f t="shared" si="10"/>
        <v/>
      </c>
      <c r="Q39" s="44">
        <f t="shared" si="11"/>
        <v>1</v>
      </c>
      <c r="R39" s="44" t="str">
        <f t="shared" si="12"/>
        <v/>
      </c>
      <c r="S39" s="45">
        <f t="shared" si="13"/>
        <v>1</v>
      </c>
      <c r="T39" s="45" t="str">
        <f t="shared" si="14"/>
        <v/>
      </c>
    </row>
    <row r="40" spans="1:33" s="25" customFormat="1" ht="15.75" x14ac:dyDescent="0.25">
      <c r="A40" s="47" t="s">
        <v>274</v>
      </c>
      <c r="B40" s="48" t="s">
        <v>283</v>
      </c>
      <c r="C40" s="49" t="s">
        <v>6</v>
      </c>
      <c r="D40" s="49" t="s">
        <v>7</v>
      </c>
      <c r="E40" s="49"/>
      <c r="F40" s="23"/>
      <c r="G40" s="23"/>
      <c r="H40" s="23"/>
      <c r="I40" s="23"/>
      <c r="J40" s="23"/>
      <c r="K40" s="23"/>
      <c r="L40" s="23"/>
      <c r="M40" s="23"/>
      <c r="N40" s="44" t="str">
        <f>IF(I40="","",1)</f>
        <v/>
      </c>
      <c r="O40" s="44" t="str">
        <f>IF(M40="","",1)</f>
        <v/>
      </c>
      <c r="P40" s="44" t="str">
        <f>IF(F40="","",1)</f>
        <v/>
      </c>
      <c r="Q40" s="44" t="str">
        <f>IF(H40="","",1)</f>
        <v/>
      </c>
      <c r="R40" s="45" t="str">
        <f>IF(SUM(O40:Q40)&gt;0,1,"")</f>
        <v/>
      </c>
      <c r="S40" s="45" t="str">
        <f>IF(SUM(O40:P40)=2,1,"")</f>
        <v/>
      </c>
      <c r="W40" s="5"/>
      <c r="AB40" s="46"/>
      <c r="AC40" s="46"/>
      <c r="AD40" s="46"/>
      <c r="AE40" s="46"/>
      <c r="AF40" s="46"/>
      <c r="AG40" s="46"/>
    </row>
    <row r="41" spans="1:33" s="25" customFormat="1" x14ac:dyDescent="0.25">
      <c r="A41" s="33">
        <v>3774</v>
      </c>
      <c r="B41" s="33" t="s">
        <v>133</v>
      </c>
      <c r="C41" s="1" t="s">
        <v>134</v>
      </c>
      <c r="D41" s="1" t="s">
        <v>135</v>
      </c>
      <c r="E41" s="33" t="s">
        <v>136</v>
      </c>
      <c r="F41" s="33">
        <v>472677</v>
      </c>
      <c r="G41" s="38"/>
      <c r="H41" s="38"/>
      <c r="I41" s="38"/>
      <c r="J41" s="38"/>
      <c r="K41" s="38"/>
      <c r="L41" s="38"/>
      <c r="M41" s="50">
        <v>209772</v>
      </c>
      <c r="N41" s="33" t="str">
        <f t="shared" ref="N41:N46" si="15">IF(FIND("C",CONCATENATE($A41,"                                                                                                                         C"))&lt;20,1,"")</f>
        <v/>
      </c>
      <c r="O41" s="44" t="str">
        <f t="shared" ref="O41:O46" si="16">IF(I41="","",1)</f>
        <v/>
      </c>
      <c r="P41" s="44">
        <f t="shared" ref="P41:P46" si="17">IF(M41="","",1)</f>
        <v>1</v>
      </c>
      <c r="Q41" s="44">
        <f t="shared" ref="Q41:Q46" si="18">IF(F41="","",1)</f>
        <v>1</v>
      </c>
      <c r="R41" s="44" t="str">
        <f t="shared" ref="R41:R46" si="19">IF(H41="","",1)</f>
        <v/>
      </c>
      <c r="S41" s="45">
        <f t="shared" ref="S41:S46" si="20">IF(SUM(P41:R41)&gt;0,1,"")</f>
        <v>1</v>
      </c>
      <c r="T41" s="45">
        <f t="shared" ref="T41:T46" si="21">IF(SUM(P41:Q41)=2,1,"")</f>
        <v>1</v>
      </c>
    </row>
    <row r="42" spans="1:33" s="25" customFormat="1" x14ac:dyDescent="0.25">
      <c r="A42" s="33">
        <v>3775</v>
      </c>
      <c r="B42" s="33" t="s">
        <v>137</v>
      </c>
      <c r="C42" s="1" t="s">
        <v>138</v>
      </c>
      <c r="D42" s="1" t="s">
        <v>139</v>
      </c>
      <c r="E42" s="33" t="s">
        <v>140</v>
      </c>
      <c r="F42" s="33">
        <v>472678</v>
      </c>
      <c r="G42" s="38"/>
      <c r="H42" s="38"/>
      <c r="I42" s="38"/>
      <c r="J42" s="38"/>
      <c r="K42" s="38"/>
      <c r="L42" s="38"/>
      <c r="M42" s="38"/>
      <c r="N42" s="33" t="str">
        <f t="shared" si="15"/>
        <v/>
      </c>
      <c r="O42" s="44" t="str">
        <f t="shared" si="16"/>
        <v/>
      </c>
      <c r="P42" s="44" t="str">
        <f t="shared" si="17"/>
        <v/>
      </c>
      <c r="Q42" s="44">
        <f t="shared" si="18"/>
        <v>1</v>
      </c>
      <c r="R42" s="44" t="str">
        <f t="shared" si="19"/>
        <v/>
      </c>
      <c r="S42" s="45">
        <f t="shared" si="20"/>
        <v>1</v>
      </c>
      <c r="T42" s="45" t="str">
        <f t="shared" si="21"/>
        <v/>
      </c>
    </row>
    <row r="43" spans="1:33" s="25" customFormat="1" x14ac:dyDescent="0.25">
      <c r="A43" s="33">
        <v>3784</v>
      </c>
      <c r="B43" s="33" t="s">
        <v>175</v>
      </c>
      <c r="C43" s="1"/>
      <c r="D43" s="4" t="s">
        <v>176</v>
      </c>
      <c r="E43" s="33"/>
      <c r="F43" s="33">
        <v>472690</v>
      </c>
      <c r="G43" s="38"/>
      <c r="H43" s="38"/>
      <c r="I43" s="38"/>
      <c r="J43" s="38"/>
      <c r="K43" s="38"/>
      <c r="L43" s="38"/>
      <c r="M43" s="38"/>
      <c r="N43" s="33" t="str">
        <f t="shared" si="15"/>
        <v/>
      </c>
      <c r="O43" s="44" t="str">
        <f t="shared" si="16"/>
        <v/>
      </c>
      <c r="P43" s="44" t="str">
        <f t="shared" si="17"/>
        <v/>
      </c>
      <c r="Q43" s="44">
        <f t="shared" si="18"/>
        <v>1</v>
      </c>
      <c r="R43" s="44" t="str">
        <f t="shared" si="19"/>
        <v/>
      </c>
      <c r="S43" s="45">
        <f t="shared" si="20"/>
        <v>1</v>
      </c>
      <c r="T43" s="45" t="str">
        <f t="shared" si="21"/>
        <v/>
      </c>
    </row>
    <row r="44" spans="1:33" s="25" customFormat="1" x14ac:dyDescent="0.25">
      <c r="A44" s="33">
        <v>3792</v>
      </c>
      <c r="B44" s="33" t="s">
        <v>198</v>
      </c>
      <c r="C44" s="1" t="s">
        <v>199</v>
      </c>
      <c r="D44" s="1" t="s">
        <v>200</v>
      </c>
      <c r="E44" s="32" t="s">
        <v>201</v>
      </c>
      <c r="F44" s="33">
        <v>472699</v>
      </c>
      <c r="G44" s="38"/>
      <c r="H44" s="38"/>
      <c r="I44" s="38"/>
      <c r="J44" s="38"/>
      <c r="K44" s="38"/>
      <c r="L44" s="38"/>
      <c r="M44" s="50">
        <v>209860</v>
      </c>
      <c r="N44" s="33" t="str">
        <f t="shared" si="15"/>
        <v/>
      </c>
      <c r="O44" s="44" t="str">
        <f t="shared" si="16"/>
        <v/>
      </c>
      <c r="P44" s="44">
        <f t="shared" si="17"/>
        <v>1</v>
      </c>
      <c r="Q44" s="44">
        <f t="shared" si="18"/>
        <v>1</v>
      </c>
      <c r="R44" s="44" t="str">
        <f t="shared" si="19"/>
        <v/>
      </c>
      <c r="S44" s="45">
        <f t="shared" si="20"/>
        <v>1</v>
      </c>
      <c r="T44" s="45">
        <f t="shared" si="21"/>
        <v>1</v>
      </c>
    </row>
    <row r="45" spans="1:33" s="25" customFormat="1" x14ac:dyDescent="0.25">
      <c r="A45" s="33">
        <v>3792</v>
      </c>
      <c r="B45" s="33" t="s">
        <v>195</v>
      </c>
      <c r="C45" s="1" t="s">
        <v>196</v>
      </c>
      <c r="D45" s="1" t="s">
        <v>197</v>
      </c>
      <c r="E45" s="33"/>
      <c r="F45" s="33">
        <v>472698</v>
      </c>
      <c r="G45" s="38"/>
      <c r="H45" s="38"/>
      <c r="I45" s="38"/>
      <c r="J45" s="38"/>
      <c r="K45" s="38"/>
      <c r="L45" s="38"/>
      <c r="M45" s="50">
        <v>209858</v>
      </c>
      <c r="N45" s="33" t="str">
        <f t="shared" si="15"/>
        <v/>
      </c>
      <c r="O45" s="44" t="str">
        <f t="shared" si="16"/>
        <v/>
      </c>
      <c r="P45" s="44">
        <f t="shared" si="17"/>
        <v>1</v>
      </c>
      <c r="Q45" s="44">
        <f t="shared" si="18"/>
        <v>1</v>
      </c>
      <c r="R45" s="44" t="str">
        <f t="shared" si="19"/>
        <v/>
      </c>
      <c r="S45" s="45">
        <f t="shared" si="20"/>
        <v>1</v>
      </c>
      <c r="T45" s="45">
        <f t="shared" si="21"/>
        <v>1</v>
      </c>
    </row>
    <row r="46" spans="1:33" s="25" customFormat="1" x14ac:dyDescent="0.25">
      <c r="A46" s="33">
        <v>3793</v>
      </c>
      <c r="B46" s="33" t="s">
        <v>202</v>
      </c>
      <c r="C46" s="1" t="s">
        <v>203</v>
      </c>
      <c r="D46" s="1" t="s">
        <v>204</v>
      </c>
      <c r="E46" s="33" t="s">
        <v>205</v>
      </c>
      <c r="F46" s="32">
        <v>472700</v>
      </c>
      <c r="G46" s="38"/>
      <c r="H46" s="38"/>
      <c r="I46" s="38"/>
      <c r="J46" s="38"/>
      <c r="K46" s="38"/>
      <c r="L46" s="38"/>
      <c r="M46" s="38"/>
      <c r="N46" s="33" t="str">
        <f t="shared" si="15"/>
        <v/>
      </c>
      <c r="O46" s="44" t="str">
        <f t="shared" si="16"/>
        <v/>
      </c>
      <c r="P46" s="44" t="str">
        <f t="shared" si="17"/>
        <v/>
      </c>
      <c r="Q46" s="44">
        <f t="shared" si="18"/>
        <v>1</v>
      </c>
      <c r="R46" s="44" t="str">
        <f t="shared" si="19"/>
        <v/>
      </c>
      <c r="S46" s="45">
        <f t="shared" si="20"/>
        <v>1</v>
      </c>
      <c r="T46" s="45" t="str">
        <f t="shared" si="21"/>
        <v/>
      </c>
    </row>
    <row r="47" spans="1:33" s="25" customFormat="1" ht="15.75" x14ac:dyDescent="0.25">
      <c r="A47" s="47" t="s">
        <v>274</v>
      </c>
      <c r="B47" s="48" t="s">
        <v>284</v>
      </c>
      <c r="C47" s="49" t="s">
        <v>6</v>
      </c>
      <c r="D47" s="49" t="s">
        <v>7</v>
      </c>
      <c r="E47" s="49"/>
      <c r="F47" s="23"/>
      <c r="G47" s="23"/>
      <c r="H47" s="23"/>
      <c r="I47" s="23"/>
      <c r="J47" s="23"/>
      <c r="K47" s="23"/>
      <c r="L47" s="23"/>
      <c r="M47" s="23"/>
      <c r="N47" s="44" t="str">
        <f>IF(I47="","",1)</f>
        <v/>
      </c>
      <c r="O47" s="44" t="str">
        <f>IF(M47="","",1)</f>
        <v/>
      </c>
      <c r="P47" s="44" t="str">
        <f>IF(F47="","",1)</f>
        <v/>
      </c>
      <c r="Q47" s="44" t="str">
        <f>IF(H47="","",1)</f>
        <v/>
      </c>
      <c r="R47" s="45" t="str">
        <f>IF(SUM(O47:Q47)&gt;0,1,"")</f>
        <v/>
      </c>
      <c r="S47" s="45" t="str">
        <f>IF(SUM(O47:P47)=2,1,"")</f>
        <v/>
      </c>
      <c r="AB47" s="46"/>
      <c r="AC47" s="46"/>
      <c r="AD47" s="46"/>
      <c r="AE47" s="46"/>
      <c r="AF47" s="46"/>
      <c r="AG47" s="46"/>
    </row>
    <row r="48" spans="1:33" s="25" customFormat="1" x14ac:dyDescent="0.25">
      <c r="A48" s="33">
        <v>3766</v>
      </c>
      <c r="B48" s="33" t="s">
        <v>122</v>
      </c>
      <c r="C48" s="1"/>
      <c r="D48" s="1"/>
      <c r="E48" s="33"/>
      <c r="F48" s="33">
        <v>472672</v>
      </c>
      <c r="G48" s="38"/>
      <c r="H48" s="38"/>
      <c r="I48" s="38"/>
      <c r="J48" s="38"/>
      <c r="K48" s="38"/>
      <c r="L48" s="38"/>
      <c r="M48" s="38"/>
      <c r="N48" s="33" t="str">
        <f>IF(FIND("C",CONCATENATE($A48,"                                                                                                                         C"))&lt;20,1,"")</f>
        <v/>
      </c>
      <c r="O48" s="44" t="str">
        <f>IF(I48="","",1)</f>
        <v/>
      </c>
      <c r="P48" s="44" t="str">
        <f>IF(M48="","",1)</f>
        <v/>
      </c>
      <c r="Q48" s="44">
        <f>IF(F48="","",1)</f>
        <v>1</v>
      </c>
      <c r="R48" s="44" t="str">
        <f>IF(H48="","",1)</f>
        <v/>
      </c>
      <c r="S48" s="45">
        <f>IF(SUM(P48:R48)&gt;0,1,"")</f>
        <v>1</v>
      </c>
      <c r="T48" s="45" t="str">
        <f>IF(SUM(P48:Q48)=2,1,"")</f>
        <v/>
      </c>
    </row>
    <row r="49" spans="1:33" s="25" customFormat="1" ht="15.75" x14ac:dyDescent="0.25">
      <c r="A49" s="47" t="s">
        <v>274</v>
      </c>
      <c r="B49" s="48" t="s">
        <v>285</v>
      </c>
      <c r="C49" s="49" t="s">
        <v>6</v>
      </c>
      <c r="D49" s="49" t="s">
        <v>7</v>
      </c>
      <c r="E49" s="49"/>
      <c r="F49" s="23"/>
      <c r="G49" s="23"/>
      <c r="H49" s="23"/>
      <c r="I49" s="23"/>
      <c r="J49" s="23"/>
      <c r="K49" s="23"/>
      <c r="L49" s="23"/>
      <c r="M49" s="23"/>
      <c r="N49" s="44" t="str">
        <f>IF(I49="","",1)</f>
        <v/>
      </c>
      <c r="O49" s="44" t="str">
        <f>IF(M49="","",1)</f>
        <v/>
      </c>
      <c r="P49" s="44" t="str">
        <f>IF(F49="","",1)</f>
        <v/>
      </c>
      <c r="Q49" s="44" t="str">
        <f>IF(H49="","",1)</f>
        <v/>
      </c>
      <c r="R49" s="45" t="str">
        <f>IF(SUM(O49:Q49)&gt;0,1,"")</f>
        <v/>
      </c>
      <c r="S49" s="45" t="str">
        <f>IF(SUM(O49:P49)=2,1,"")</f>
        <v/>
      </c>
      <c r="AB49" s="46"/>
      <c r="AC49" s="46"/>
      <c r="AD49" s="46"/>
      <c r="AE49" s="46"/>
      <c r="AF49" s="46"/>
      <c r="AG49" s="46"/>
    </row>
    <row r="50" spans="1:33" s="25" customFormat="1" x14ac:dyDescent="0.25">
      <c r="A50" s="33">
        <v>3765</v>
      </c>
      <c r="B50" s="33" t="s">
        <v>118</v>
      </c>
      <c r="C50" s="1" t="s">
        <v>119</v>
      </c>
      <c r="D50" s="1" t="s">
        <v>120</v>
      </c>
      <c r="E50" s="33" t="s">
        <v>121</v>
      </c>
      <c r="F50" s="33">
        <v>472671</v>
      </c>
      <c r="G50" s="38"/>
      <c r="H50" s="38"/>
      <c r="I50" s="38"/>
      <c r="J50" s="38"/>
      <c r="K50" s="38"/>
      <c r="L50" s="38"/>
      <c r="M50" s="50">
        <v>211007</v>
      </c>
      <c r="N50" s="33" t="str">
        <f>IF(FIND("C",CONCATENATE($A50,"                                                                                                                         C"))&lt;20,1,"")</f>
        <v/>
      </c>
      <c r="O50" s="44" t="str">
        <f>IF(I50="","",1)</f>
        <v/>
      </c>
      <c r="P50" s="44">
        <f>IF(M50="","",1)</f>
        <v>1</v>
      </c>
      <c r="Q50" s="44">
        <f>IF(F50="","",1)</f>
        <v>1</v>
      </c>
      <c r="R50" s="44" t="str">
        <f>IF(H50="","",1)</f>
        <v/>
      </c>
      <c r="S50" s="45">
        <f>IF(SUM(P50:R50)&gt;0,1,"")</f>
        <v>1</v>
      </c>
      <c r="T50" s="45">
        <f>IF(SUM(P50:Q50)=2,1,"")</f>
        <v>1</v>
      </c>
    </row>
    <row r="51" spans="1:33" s="25" customFormat="1" x14ac:dyDescent="0.25">
      <c r="A51" s="33">
        <v>3764</v>
      </c>
      <c r="B51" s="33" t="s">
        <v>114</v>
      </c>
      <c r="C51" s="1" t="s">
        <v>115</v>
      </c>
      <c r="D51" s="1" t="s">
        <v>323</v>
      </c>
      <c r="E51" s="33" t="s">
        <v>117</v>
      </c>
      <c r="F51" s="33">
        <v>472670</v>
      </c>
      <c r="G51" s="38"/>
      <c r="H51" s="38"/>
      <c r="I51" s="38"/>
      <c r="J51" s="38"/>
      <c r="K51" s="38"/>
      <c r="L51" s="38"/>
      <c r="M51" s="50">
        <v>211092</v>
      </c>
      <c r="N51" s="33" t="str">
        <f>IF(FIND("C",CONCATENATE($A51,"                                                                                                                         C"))&lt;20,1,"")</f>
        <v/>
      </c>
      <c r="O51" s="44" t="str">
        <f>IF(I51="","",1)</f>
        <v/>
      </c>
      <c r="P51" s="44">
        <f>IF(M51="","",1)</f>
        <v>1</v>
      </c>
      <c r="Q51" s="44">
        <f>IF(F51="","",1)</f>
        <v>1</v>
      </c>
      <c r="R51" s="44" t="str">
        <f>IF(H51="","",1)</f>
        <v/>
      </c>
      <c r="S51" s="45">
        <f>IF(SUM(P51:R51)&gt;0,1,"")</f>
        <v>1</v>
      </c>
      <c r="T51" s="45">
        <f>IF(SUM(P51:Q51)=2,1,"")</f>
        <v>1</v>
      </c>
    </row>
    <row r="52" spans="1:33" s="25" customFormat="1" ht="15.75" x14ac:dyDescent="0.25">
      <c r="A52" s="47" t="s">
        <v>274</v>
      </c>
      <c r="B52" s="48" t="s">
        <v>286</v>
      </c>
      <c r="C52" s="49" t="s">
        <v>6</v>
      </c>
      <c r="D52" s="49" t="s">
        <v>7</v>
      </c>
      <c r="E52" s="49"/>
      <c r="F52" s="23"/>
      <c r="G52" s="23"/>
      <c r="H52" s="23"/>
      <c r="I52" s="23"/>
      <c r="J52" s="23"/>
      <c r="K52" s="23"/>
      <c r="L52" s="23"/>
      <c r="M52" s="23"/>
      <c r="N52" s="44" t="str">
        <f>IF(I52="","",1)</f>
        <v/>
      </c>
      <c r="O52" s="44" t="str">
        <f>IF(M52="","",1)</f>
        <v/>
      </c>
      <c r="P52" s="44" t="str">
        <f>IF(F52="","",1)</f>
        <v/>
      </c>
      <c r="Q52" s="44" t="str">
        <f>IF(H52="","",1)</f>
        <v/>
      </c>
      <c r="R52" s="45" t="str">
        <f>IF(SUM(O52:Q52)&gt;0,1,"")</f>
        <v/>
      </c>
      <c r="S52" s="45" t="str">
        <f>IF(SUM(O52:P52)=2,1,"")</f>
        <v/>
      </c>
      <c r="AB52" s="46"/>
      <c r="AC52" s="46"/>
      <c r="AD52" s="46"/>
      <c r="AE52" s="46"/>
      <c r="AF52" s="46"/>
      <c r="AG52" s="46"/>
    </row>
    <row r="53" spans="1:33" s="25" customFormat="1" ht="15.75" x14ac:dyDescent="0.25">
      <c r="A53" s="47" t="s">
        <v>274</v>
      </c>
      <c r="B53" s="48" t="s">
        <v>287</v>
      </c>
      <c r="C53" s="49" t="s">
        <v>6</v>
      </c>
      <c r="D53" s="49" t="s">
        <v>7</v>
      </c>
      <c r="E53" s="49"/>
      <c r="F53" s="23"/>
      <c r="G53" s="23"/>
      <c r="H53" s="23"/>
      <c r="I53" s="23"/>
      <c r="J53" s="23"/>
      <c r="K53" s="23"/>
      <c r="L53" s="23"/>
      <c r="M53" s="23"/>
      <c r="N53" s="44" t="str">
        <f>IF(I53="","",1)</f>
        <v/>
      </c>
      <c r="O53" s="44" t="str">
        <f>IF(M53="","",1)</f>
        <v/>
      </c>
      <c r="P53" s="44" t="str">
        <f>IF(F53="","",1)</f>
        <v/>
      </c>
      <c r="Q53" s="44" t="str">
        <f>IF(H53="","",1)</f>
        <v/>
      </c>
      <c r="R53" s="45" t="str">
        <f>IF(SUM(O53:Q53)&gt;0,1,"")</f>
        <v/>
      </c>
      <c r="S53" s="45" t="str">
        <f>IF(SUM(O53:P53)=2,1,"")</f>
        <v/>
      </c>
      <c r="AB53" s="46"/>
      <c r="AC53" s="46"/>
      <c r="AD53" s="46"/>
      <c r="AE53" s="46"/>
      <c r="AF53" s="46"/>
      <c r="AG53" s="46"/>
    </row>
    <row r="54" spans="1:33" s="25" customFormat="1" x14ac:dyDescent="0.25">
      <c r="A54" s="33">
        <v>3789</v>
      </c>
      <c r="B54" s="33" t="s">
        <v>183</v>
      </c>
      <c r="C54" s="4" t="s">
        <v>77</v>
      </c>
      <c r="D54" s="4" t="s">
        <v>77</v>
      </c>
      <c r="E54" s="33" t="s">
        <v>184</v>
      </c>
      <c r="F54" s="33">
        <v>472693</v>
      </c>
      <c r="G54" s="38"/>
      <c r="H54" s="38"/>
      <c r="I54" s="38"/>
      <c r="J54" s="38"/>
      <c r="K54" s="38"/>
      <c r="L54" s="38"/>
      <c r="M54" s="38"/>
      <c r="N54" s="33" t="str">
        <f t="shared" ref="N54:N63" si="22">IF(FIND("C",CONCATENATE($A54,"                                                                                                                         C"))&lt;20,1,"")</f>
        <v/>
      </c>
      <c r="O54" s="44" t="str">
        <f t="shared" ref="O54:O63" si="23">IF(I54="","",1)</f>
        <v/>
      </c>
      <c r="P54" s="44" t="str">
        <f t="shared" ref="P54:P63" si="24">IF(M54="","",1)</f>
        <v/>
      </c>
      <c r="Q54" s="44">
        <f t="shared" ref="Q54:Q63" si="25">IF(F54="","",1)</f>
        <v>1</v>
      </c>
      <c r="R54" s="44" t="str">
        <f t="shared" ref="R54:R63" si="26">IF(H54="","",1)</f>
        <v/>
      </c>
      <c r="S54" s="45">
        <f t="shared" ref="S54:S63" si="27">IF(SUM(P54:R54)&gt;0,1,"")</f>
        <v>1</v>
      </c>
      <c r="T54" s="45" t="str">
        <f t="shared" ref="T54:T63" si="28">IF(SUM(P54:Q54)=2,1,"")</f>
        <v/>
      </c>
    </row>
    <row r="55" spans="1:33" s="25" customFormat="1" x14ac:dyDescent="0.25">
      <c r="A55" s="33">
        <v>3790</v>
      </c>
      <c r="B55" s="33" t="s">
        <v>188</v>
      </c>
      <c r="C55" s="1" t="s">
        <v>189</v>
      </c>
      <c r="D55" s="1" t="s">
        <v>190</v>
      </c>
      <c r="E55" s="33" t="s">
        <v>191</v>
      </c>
      <c r="F55" s="33">
        <v>472696</v>
      </c>
      <c r="G55" s="38"/>
      <c r="H55" s="38"/>
      <c r="I55" s="38"/>
      <c r="J55" s="38"/>
      <c r="K55" s="38"/>
      <c r="L55" s="38"/>
      <c r="M55" s="38"/>
      <c r="N55" s="33" t="str">
        <f t="shared" si="22"/>
        <v/>
      </c>
      <c r="O55" s="44" t="str">
        <f t="shared" si="23"/>
        <v/>
      </c>
      <c r="P55" s="44" t="str">
        <f t="shared" si="24"/>
        <v/>
      </c>
      <c r="Q55" s="44">
        <f t="shared" si="25"/>
        <v>1</v>
      </c>
      <c r="R55" s="44" t="str">
        <f t="shared" si="26"/>
        <v/>
      </c>
      <c r="S55" s="45">
        <f t="shared" si="27"/>
        <v>1</v>
      </c>
      <c r="T55" s="45" t="str">
        <f t="shared" si="28"/>
        <v/>
      </c>
    </row>
    <row r="56" spans="1:33" s="25" customFormat="1" x14ac:dyDescent="0.25">
      <c r="A56" s="33">
        <v>3789</v>
      </c>
      <c r="B56" s="33" t="s">
        <v>186</v>
      </c>
      <c r="C56" s="4" t="s">
        <v>40</v>
      </c>
      <c r="D56" s="4" t="s">
        <v>155</v>
      </c>
      <c r="E56" s="33" t="s">
        <v>187</v>
      </c>
      <c r="F56" s="33">
        <v>472695</v>
      </c>
      <c r="G56" s="38"/>
      <c r="H56" s="38"/>
      <c r="I56" s="38"/>
      <c r="J56" s="38"/>
      <c r="K56" s="38"/>
      <c r="L56" s="38"/>
      <c r="M56" s="38"/>
      <c r="N56" s="33" t="str">
        <f t="shared" si="22"/>
        <v/>
      </c>
      <c r="O56" s="44" t="str">
        <f t="shared" si="23"/>
        <v/>
      </c>
      <c r="P56" s="44" t="str">
        <f t="shared" si="24"/>
        <v/>
      </c>
      <c r="Q56" s="44">
        <f t="shared" si="25"/>
        <v>1</v>
      </c>
      <c r="R56" s="44" t="str">
        <f t="shared" si="26"/>
        <v/>
      </c>
      <c r="S56" s="45">
        <f t="shared" si="27"/>
        <v>1</v>
      </c>
      <c r="T56" s="45" t="str">
        <f t="shared" si="28"/>
        <v/>
      </c>
    </row>
    <row r="57" spans="1:33" s="25" customFormat="1" x14ac:dyDescent="0.25">
      <c r="A57" s="33">
        <v>3789</v>
      </c>
      <c r="B57" s="33" t="s">
        <v>185</v>
      </c>
      <c r="C57" s="4" t="s">
        <v>42</v>
      </c>
      <c r="D57" s="4" t="s">
        <v>79</v>
      </c>
      <c r="E57" s="33" t="s">
        <v>184</v>
      </c>
      <c r="F57" s="33">
        <v>472694</v>
      </c>
      <c r="G57" s="38"/>
      <c r="H57" s="38"/>
      <c r="I57" s="38"/>
      <c r="J57" s="38"/>
      <c r="K57" s="38"/>
      <c r="L57" s="38"/>
      <c r="M57" s="38"/>
      <c r="N57" s="33" t="str">
        <f t="shared" si="22"/>
        <v/>
      </c>
      <c r="O57" s="44" t="str">
        <f t="shared" si="23"/>
        <v/>
      </c>
      <c r="P57" s="44" t="str">
        <f t="shared" si="24"/>
        <v/>
      </c>
      <c r="Q57" s="44">
        <f t="shared" si="25"/>
        <v>1</v>
      </c>
      <c r="R57" s="44" t="str">
        <f t="shared" si="26"/>
        <v/>
      </c>
      <c r="S57" s="45">
        <f t="shared" si="27"/>
        <v>1</v>
      </c>
      <c r="T57" s="45" t="str">
        <f t="shared" si="28"/>
        <v/>
      </c>
    </row>
    <row r="58" spans="1:33" s="25" customFormat="1" x14ac:dyDescent="0.25">
      <c r="A58" s="33">
        <v>3799</v>
      </c>
      <c r="B58" s="33" t="s">
        <v>214</v>
      </c>
      <c r="C58" s="4" t="s">
        <v>217</v>
      </c>
      <c r="D58" s="4" t="s">
        <v>218</v>
      </c>
      <c r="E58" s="33"/>
      <c r="F58" s="33">
        <v>472706</v>
      </c>
      <c r="G58" s="38"/>
      <c r="H58" s="38"/>
      <c r="I58" s="38"/>
      <c r="J58" s="38"/>
      <c r="K58" s="38"/>
      <c r="L58" s="38"/>
      <c r="M58" s="38"/>
      <c r="N58" s="33" t="str">
        <f t="shared" si="22"/>
        <v/>
      </c>
      <c r="O58" s="44" t="str">
        <f t="shared" si="23"/>
        <v/>
      </c>
      <c r="P58" s="44" t="str">
        <f t="shared" si="24"/>
        <v/>
      </c>
      <c r="Q58" s="44">
        <f t="shared" si="25"/>
        <v>1</v>
      </c>
      <c r="R58" s="44" t="str">
        <f t="shared" si="26"/>
        <v/>
      </c>
      <c r="S58" s="45">
        <f t="shared" si="27"/>
        <v>1</v>
      </c>
      <c r="T58" s="45" t="str">
        <f t="shared" si="28"/>
        <v/>
      </c>
    </row>
    <row r="59" spans="1:33" s="25" customFormat="1" x14ac:dyDescent="0.25">
      <c r="A59" s="33">
        <v>3798</v>
      </c>
      <c r="B59" s="33" t="s">
        <v>214</v>
      </c>
      <c r="C59" s="1" t="s">
        <v>215</v>
      </c>
      <c r="D59" s="1" t="s">
        <v>216</v>
      </c>
      <c r="E59" s="33"/>
      <c r="F59" s="33">
        <v>472705</v>
      </c>
      <c r="G59" s="38"/>
      <c r="H59" s="38"/>
      <c r="I59" s="38"/>
      <c r="J59" s="38"/>
      <c r="K59" s="38"/>
      <c r="L59" s="38"/>
      <c r="M59" s="38"/>
      <c r="N59" s="33" t="str">
        <f t="shared" si="22"/>
        <v/>
      </c>
      <c r="O59" s="44" t="str">
        <f t="shared" si="23"/>
        <v/>
      </c>
      <c r="P59" s="44" t="str">
        <f t="shared" si="24"/>
        <v/>
      </c>
      <c r="Q59" s="44">
        <f t="shared" si="25"/>
        <v>1</v>
      </c>
      <c r="R59" s="44" t="str">
        <f t="shared" si="26"/>
        <v/>
      </c>
      <c r="S59" s="45">
        <f t="shared" si="27"/>
        <v>1</v>
      </c>
      <c r="T59" s="45" t="str">
        <f t="shared" si="28"/>
        <v/>
      </c>
    </row>
    <row r="60" spans="1:33" s="25" customFormat="1" x14ac:dyDescent="0.25">
      <c r="A60" s="33">
        <v>3780</v>
      </c>
      <c r="B60" s="33" t="s">
        <v>163</v>
      </c>
      <c r="C60" s="1"/>
      <c r="D60" s="1"/>
      <c r="E60" s="32" t="s">
        <v>164</v>
      </c>
      <c r="F60" s="33">
        <v>472686</v>
      </c>
      <c r="G60" s="38"/>
      <c r="H60" s="38"/>
      <c r="I60" s="38"/>
      <c r="J60" s="38"/>
      <c r="K60" s="38"/>
      <c r="L60" s="38"/>
      <c r="M60" s="38"/>
      <c r="N60" s="33" t="str">
        <f t="shared" si="22"/>
        <v/>
      </c>
      <c r="O60" s="44" t="str">
        <f t="shared" si="23"/>
        <v/>
      </c>
      <c r="P60" s="44" t="str">
        <f t="shared" si="24"/>
        <v/>
      </c>
      <c r="Q60" s="44">
        <f t="shared" si="25"/>
        <v>1</v>
      </c>
      <c r="R60" s="44" t="str">
        <f t="shared" si="26"/>
        <v/>
      </c>
      <c r="S60" s="45">
        <f t="shared" si="27"/>
        <v>1</v>
      </c>
      <c r="T60" s="45" t="str">
        <f t="shared" si="28"/>
        <v/>
      </c>
    </row>
    <row r="61" spans="1:33" x14ac:dyDescent="0.25">
      <c r="A61" s="34">
        <v>3781</v>
      </c>
      <c r="B61" s="34" t="s">
        <v>169</v>
      </c>
      <c r="C61" s="36"/>
      <c r="D61" s="36" t="s">
        <v>170</v>
      </c>
      <c r="E61" s="34" t="s">
        <v>171</v>
      </c>
      <c r="F61" s="33">
        <v>472688</v>
      </c>
      <c r="G61" s="38"/>
      <c r="H61" s="38"/>
      <c r="I61" s="38"/>
      <c r="J61" s="38"/>
      <c r="K61" s="38"/>
      <c r="L61" s="38"/>
      <c r="M61" s="38"/>
      <c r="N61" s="33" t="str">
        <f t="shared" si="22"/>
        <v/>
      </c>
      <c r="O61" s="44" t="str">
        <f t="shared" si="23"/>
        <v/>
      </c>
      <c r="P61" s="44" t="str">
        <f t="shared" si="24"/>
        <v/>
      </c>
      <c r="Q61" s="44">
        <f t="shared" si="25"/>
        <v>1</v>
      </c>
      <c r="R61" s="44" t="str">
        <f t="shared" si="26"/>
        <v/>
      </c>
      <c r="S61" s="45">
        <f t="shared" si="27"/>
        <v>1</v>
      </c>
      <c r="T61" s="45" t="str">
        <f t="shared" si="28"/>
        <v/>
      </c>
      <c r="W61" s="2"/>
      <c r="Z61" s="2"/>
      <c r="AB61" s="25"/>
      <c r="AC61" s="25"/>
      <c r="AD61" s="25"/>
      <c r="AE61" s="25"/>
      <c r="AF61" s="25"/>
      <c r="AG61" s="25"/>
    </row>
    <row r="62" spans="1:33" x14ac:dyDescent="0.25">
      <c r="A62" s="34">
        <v>3781</v>
      </c>
      <c r="B62" s="34" t="s">
        <v>165</v>
      </c>
      <c r="C62" s="36" t="s">
        <v>166</v>
      </c>
      <c r="D62" s="36" t="s">
        <v>167</v>
      </c>
      <c r="E62" s="31" t="s">
        <v>168</v>
      </c>
      <c r="F62" s="33">
        <v>472687</v>
      </c>
      <c r="G62" s="38"/>
      <c r="H62" s="38"/>
      <c r="I62" s="38"/>
      <c r="J62" s="38"/>
      <c r="K62" s="38"/>
      <c r="L62" s="38"/>
      <c r="M62" s="38"/>
      <c r="N62" s="33" t="str">
        <f t="shared" si="22"/>
        <v/>
      </c>
      <c r="O62" s="44" t="str">
        <f t="shared" si="23"/>
        <v/>
      </c>
      <c r="P62" s="44" t="str">
        <f t="shared" si="24"/>
        <v/>
      </c>
      <c r="Q62" s="44">
        <f t="shared" si="25"/>
        <v>1</v>
      </c>
      <c r="R62" s="44" t="str">
        <f t="shared" si="26"/>
        <v/>
      </c>
      <c r="S62" s="45">
        <f t="shared" si="27"/>
        <v>1</v>
      </c>
      <c r="T62" s="45" t="str">
        <f t="shared" si="28"/>
        <v/>
      </c>
      <c r="W62" s="2"/>
      <c r="Z62" s="2"/>
      <c r="AB62" s="25"/>
      <c r="AC62" s="25"/>
      <c r="AD62" s="25"/>
      <c r="AE62" s="25"/>
      <c r="AF62" s="25"/>
      <c r="AG62" s="25"/>
    </row>
    <row r="63" spans="1:33" x14ac:dyDescent="0.25">
      <c r="A63" s="34">
        <v>3781</v>
      </c>
      <c r="B63" s="34" t="s">
        <v>172</v>
      </c>
      <c r="C63" s="36"/>
      <c r="D63" s="36" t="s">
        <v>173</v>
      </c>
      <c r="E63" s="34" t="s">
        <v>174</v>
      </c>
      <c r="F63" s="33">
        <v>472689</v>
      </c>
      <c r="G63" s="38"/>
      <c r="H63" s="38"/>
      <c r="I63" s="38"/>
      <c r="J63" s="38"/>
      <c r="K63" s="38"/>
      <c r="L63" s="38"/>
      <c r="M63" s="38"/>
      <c r="N63" s="33" t="str">
        <f t="shared" si="22"/>
        <v/>
      </c>
      <c r="O63" s="44" t="str">
        <f t="shared" si="23"/>
        <v/>
      </c>
      <c r="P63" s="44" t="str">
        <f t="shared" si="24"/>
        <v/>
      </c>
      <c r="Q63" s="44">
        <f t="shared" si="25"/>
        <v>1</v>
      </c>
      <c r="R63" s="44" t="str">
        <f t="shared" si="26"/>
        <v/>
      </c>
      <c r="S63" s="45">
        <f t="shared" si="27"/>
        <v>1</v>
      </c>
      <c r="T63" s="45" t="str">
        <f t="shared" si="28"/>
        <v/>
      </c>
      <c r="W63" s="2"/>
      <c r="Z63" s="2"/>
      <c r="AB63" s="25"/>
      <c r="AC63" s="25"/>
      <c r="AD63" s="25"/>
      <c r="AE63" s="25"/>
      <c r="AF63" s="25"/>
      <c r="AG63" s="25"/>
    </row>
    <row r="64" spans="1:33" ht="15.75" x14ac:dyDescent="0.25">
      <c r="A64" s="28" t="s">
        <v>274</v>
      </c>
      <c r="B64" s="29" t="s">
        <v>288</v>
      </c>
      <c r="C64" s="30" t="s">
        <v>6</v>
      </c>
      <c r="D64" s="30" t="s">
        <v>7</v>
      </c>
      <c r="E64" s="30"/>
      <c r="F64" s="23"/>
      <c r="G64" s="23"/>
      <c r="H64" s="23"/>
      <c r="I64" s="23"/>
      <c r="J64" s="23"/>
      <c r="K64" s="23"/>
      <c r="L64" s="23"/>
      <c r="M64" s="23"/>
      <c r="N64" s="44" t="str">
        <f>IF(I64="","",1)</f>
        <v/>
      </c>
      <c r="O64" s="44" t="str">
        <f>IF(M64="","",1)</f>
        <v/>
      </c>
      <c r="P64" s="44" t="str">
        <f>IF(F64="","",1)</f>
        <v/>
      </c>
      <c r="Q64" s="44" t="str">
        <f>IF(H64="","",1)</f>
        <v/>
      </c>
      <c r="R64" s="45" t="str">
        <f>IF(SUM(O64:Q64)&gt;0,1,"")</f>
        <v/>
      </c>
      <c r="S64" s="45" t="str">
        <f>IF(SUM(O64:P64)=2,1,"")</f>
        <v/>
      </c>
      <c r="T64" s="25"/>
      <c r="W64" s="2"/>
      <c r="Z64" s="2"/>
      <c r="AB64" s="46"/>
      <c r="AC64" s="46"/>
      <c r="AD64" s="46"/>
      <c r="AE64" s="46"/>
      <c r="AF64" s="46"/>
      <c r="AG64" s="46"/>
    </row>
    <row r="65" spans="1:33" ht="15.75" x14ac:dyDescent="0.25">
      <c r="A65" s="28" t="s">
        <v>274</v>
      </c>
      <c r="B65" s="29" t="s">
        <v>289</v>
      </c>
      <c r="C65" s="30" t="s">
        <v>6</v>
      </c>
      <c r="D65" s="30" t="s">
        <v>7</v>
      </c>
      <c r="E65" s="30"/>
      <c r="F65" s="23"/>
      <c r="G65" s="23"/>
      <c r="H65" s="23"/>
      <c r="I65" s="23"/>
      <c r="J65" s="23"/>
      <c r="K65" s="23"/>
      <c r="L65" s="23"/>
      <c r="M65" s="23"/>
      <c r="N65" s="44" t="str">
        <f>IF(I65="","",1)</f>
        <v/>
      </c>
      <c r="O65" s="44" t="str">
        <f>IF(M65="","",1)</f>
        <v/>
      </c>
      <c r="P65" s="44" t="str">
        <f>IF(F65="","",1)</f>
        <v/>
      </c>
      <c r="Q65" s="44" t="str">
        <f>IF(H65="","",1)</f>
        <v/>
      </c>
      <c r="R65" s="45" t="str">
        <f>IF(SUM(O65:Q65)&gt;0,1,"")</f>
        <v/>
      </c>
      <c r="S65" s="45" t="str">
        <f>IF(SUM(O65:P65)=2,1,"")</f>
        <v/>
      </c>
      <c r="T65" s="25"/>
      <c r="W65" s="2"/>
      <c r="Z65" s="2"/>
      <c r="AB65" s="46"/>
      <c r="AC65" s="46"/>
      <c r="AD65" s="46"/>
      <c r="AE65" s="46"/>
      <c r="AF65" s="46"/>
      <c r="AG65" s="46"/>
    </row>
    <row r="66" spans="1:33" ht="15.75" x14ac:dyDescent="0.25">
      <c r="A66" s="28" t="s">
        <v>274</v>
      </c>
      <c r="B66" s="29" t="s">
        <v>290</v>
      </c>
      <c r="C66" s="30" t="s">
        <v>6</v>
      </c>
      <c r="D66" s="30" t="s">
        <v>7</v>
      </c>
      <c r="E66" s="30"/>
      <c r="F66" s="23"/>
      <c r="G66" s="23"/>
      <c r="H66" s="23"/>
      <c r="I66" s="23"/>
      <c r="J66" s="23"/>
      <c r="K66" s="23"/>
      <c r="L66" s="23"/>
      <c r="M66" s="23"/>
      <c r="N66" s="44" t="str">
        <f>IF(I66="","",1)</f>
        <v/>
      </c>
      <c r="O66" s="44" t="str">
        <f>IF(M66="","",1)</f>
        <v/>
      </c>
      <c r="P66" s="44" t="str">
        <f>IF(M66="","",1)</f>
        <v/>
      </c>
      <c r="Q66" s="44" t="str">
        <f>IF(H66="","",1)</f>
        <v/>
      </c>
      <c r="R66" s="45" t="str">
        <f>IF(SUM(O66:Q66)&gt;0,1,"")</f>
        <v/>
      </c>
      <c r="S66" s="45" t="str">
        <f>IF(SUM(O66:P66)=2,1,"")</f>
        <v/>
      </c>
      <c r="T66" s="25"/>
      <c r="W66" s="2"/>
      <c r="Z66" s="2"/>
      <c r="AB66" s="46"/>
      <c r="AC66" s="46"/>
      <c r="AD66" s="46"/>
      <c r="AE66" s="46"/>
      <c r="AF66" s="46"/>
      <c r="AG66" s="46"/>
    </row>
    <row r="67" spans="1:33" s="25" customFormat="1" x14ac:dyDescent="0.25">
      <c r="A67" s="34"/>
      <c r="B67" s="52" t="s">
        <v>302</v>
      </c>
      <c r="C67" s="52" t="s">
        <v>303</v>
      </c>
      <c r="D67" s="52" t="s">
        <v>304</v>
      </c>
      <c r="E67" s="57"/>
      <c r="F67" s="33"/>
      <c r="G67" s="38"/>
      <c r="H67" s="38"/>
      <c r="I67" s="38"/>
      <c r="J67" s="38"/>
      <c r="K67" s="38"/>
      <c r="L67" s="38"/>
      <c r="M67" s="50">
        <v>213182</v>
      </c>
      <c r="N67" s="33"/>
      <c r="O67" s="44"/>
      <c r="P67" s="44"/>
      <c r="Q67" s="44"/>
      <c r="R67" s="44"/>
      <c r="S67" s="45"/>
      <c r="T67" s="45"/>
    </row>
    <row r="68" spans="1:33" s="25" customFormat="1" x14ac:dyDescent="0.25">
      <c r="A68" s="34"/>
      <c r="B68" s="52" t="s">
        <v>305</v>
      </c>
      <c r="C68" s="52" t="s">
        <v>306</v>
      </c>
      <c r="D68" s="52" t="s">
        <v>307</v>
      </c>
      <c r="E68" s="57"/>
      <c r="F68" s="33"/>
      <c r="G68" s="38"/>
      <c r="H68" s="38"/>
      <c r="I68" s="38"/>
      <c r="J68" s="38"/>
      <c r="K68" s="38"/>
      <c r="L68" s="38"/>
      <c r="M68" s="50">
        <v>213183</v>
      </c>
      <c r="N68" s="33"/>
      <c r="O68" s="44"/>
      <c r="P68" s="44"/>
      <c r="Q68" s="44"/>
      <c r="R68" s="44"/>
      <c r="S68" s="45"/>
      <c r="T68" s="45"/>
    </row>
    <row r="69" spans="1:33" s="25" customFormat="1" x14ac:dyDescent="0.25">
      <c r="A69" s="34"/>
      <c r="B69" s="52" t="s">
        <v>308</v>
      </c>
      <c r="C69" s="52" t="s">
        <v>309</v>
      </c>
      <c r="D69" s="52" t="s">
        <v>310</v>
      </c>
      <c r="E69" s="57"/>
      <c r="F69" s="33"/>
      <c r="G69" s="38"/>
      <c r="H69" s="38"/>
      <c r="I69" s="38"/>
      <c r="J69" s="38"/>
      <c r="K69" s="38"/>
      <c r="L69" s="38"/>
      <c r="M69" s="50">
        <v>213185</v>
      </c>
      <c r="N69" s="33"/>
      <c r="O69" s="44"/>
      <c r="P69" s="44"/>
      <c r="Q69" s="44"/>
      <c r="R69" s="44"/>
      <c r="S69" s="45"/>
      <c r="T69" s="45"/>
    </row>
    <row r="70" spans="1:33" s="25" customFormat="1" x14ac:dyDescent="0.25">
      <c r="A70" s="34">
        <v>3791</v>
      </c>
      <c r="B70" s="34" t="s">
        <v>192</v>
      </c>
      <c r="C70" s="36" t="s">
        <v>193</v>
      </c>
      <c r="D70" s="36" t="s">
        <v>194</v>
      </c>
      <c r="E70" s="34"/>
      <c r="F70" s="33">
        <v>472697</v>
      </c>
      <c r="G70" s="38"/>
      <c r="H70" s="38"/>
      <c r="I70" s="38"/>
      <c r="J70" s="38"/>
      <c r="K70" s="38"/>
      <c r="L70" s="38"/>
      <c r="M70" s="38"/>
      <c r="N70" s="33" t="str">
        <f t="shared" ref="N70:N82" si="29">IF(FIND("C",CONCATENATE($A70,"                                                                                                                         C"))&lt;20,1,"")</f>
        <v/>
      </c>
      <c r="O70" s="44" t="str">
        <f t="shared" ref="O70:O82" si="30">IF(I70="","",1)</f>
        <v/>
      </c>
      <c r="P70" s="44" t="str">
        <f t="shared" ref="P70:P85" si="31">IF(M70="","",1)</f>
        <v/>
      </c>
      <c r="Q70" s="44">
        <f t="shared" ref="Q70:Q82" si="32">IF(F70="","",1)</f>
        <v>1</v>
      </c>
      <c r="R70" s="44" t="str">
        <f t="shared" ref="R70:R82" si="33">IF(H70="","",1)</f>
        <v/>
      </c>
      <c r="S70" s="45">
        <f t="shared" ref="S70:S82" si="34">IF(SUM(P70:R70)&gt;0,1,"")</f>
        <v>1</v>
      </c>
      <c r="T70" s="45" t="str">
        <f t="shared" ref="T70:T82" si="35">IF(SUM(P70:Q70)=2,1,"")</f>
        <v/>
      </c>
    </row>
    <row r="71" spans="1:33" s="25" customFormat="1" x14ac:dyDescent="0.25">
      <c r="A71" s="34">
        <v>3779</v>
      </c>
      <c r="B71" s="37" t="s">
        <v>156</v>
      </c>
      <c r="C71" s="55" t="s">
        <v>30</v>
      </c>
      <c r="D71" s="55" t="s">
        <v>157</v>
      </c>
      <c r="E71" s="37" t="s">
        <v>316</v>
      </c>
      <c r="F71" s="33">
        <v>472683</v>
      </c>
      <c r="G71" s="38"/>
      <c r="H71" s="38"/>
      <c r="I71" s="38"/>
      <c r="J71" s="38"/>
      <c r="K71" s="38"/>
      <c r="L71" s="38"/>
      <c r="M71" s="50">
        <v>213330</v>
      </c>
      <c r="N71" s="33" t="str">
        <f t="shared" si="29"/>
        <v/>
      </c>
      <c r="O71" s="44" t="str">
        <f t="shared" si="30"/>
        <v/>
      </c>
      <c r="P71" s="44">
        <f t="shared" si="31"/>
        <v>1</v>
      </c>
      <c r="Q71" s="44">
        <f t="shared" si="32"/>
        <v>1</v>
      </c>
      <c r="R71" s="44" t="str">
        <f t="shared" si="33"/>
        <v/>
      </c>
      <c r="S71" s="45">
        <f t="shared" si="34"/>
        <v>1</v>
      </c>
      <c r="T71" s="45">
        <f t="shared" si="35"/>
        <v>1</v>
      </c>
    </row>
    <row r="72" spans="1:33" s="25" customFormat="1" x14ac:dyDescent="0.25">
      <c r="A72" s="34">
        <v>3779</v>
      </c>
      <c r="B72" s="34" t="s">
        <v>160</v>
      </c>
      <c r="C72" s="35" t="s">
        <v>161</v>
      </c>
      <c r="D72" s="35" t="s">
        <v>162</v>
      </c>
      <c r="E72" s="34" t="s">
        <v>316</v>
      </c>
      <c r="F72" s="33">
        <v>472685</v>
      </c>
      <c r="G72" s="38"/>
      <c r="H72" s="38"/>
      <c r="I72" s="38"/>
      <c r="J72" s="38"/>
      <c r="K72" s="38"/>
      <c r="L72" s="38"/>
      <c r="M72" s="50">
        <v>213327</v>
      </c>
      <c r="N72" s="33" t="str">
        <f t="shared" si="29"/>
        <v/>
      </c>
      <c r="O72" s="44" t="str">
        <f t="shared" si="30"/>
        <v/>
      </c>
      <c r="P72" s="44">
        <f t="shared" si="31"/>
        <v>1</v>
      </c>
      <c r="Q72" s="44">
        <f t="shared" si="32"/>
        <v>1</v>
      </c>
      <c r="R72" s="44" t="str">
        <f t="shared" si="33"/>
        <v/>
      </c>
      <c r="S72" s="45">
        <f t="shared" si="34"/>
        <v>1</v>
      </c>
      <c r="T72" s="45">
        <f t="shared" si="35"/>
        <v>1</v>
      </c>
    </row>
    <row r="73" spans="1:33" s="25" customFormat="1" x14ac:dyDescent="0.25">
      <c r="A73" s="34">
        <v>3779</v>
      </c>
      <c r="B73" s="34" t="s">
        <v>158</v>
      </c>
      <c r="C73" s="35" t="s">
        <v>159</v>
      </c>
      <c r="D73" s="35" t="s">
        <v>47</v>
      </c>
      <c r="E73" s="34" t="s">
        <v>316</v>
      </c>
      <c r="F73" s="33">
        <v>472684</v>
      </c>
      <c r="G73" s="38"/>
      <c r="H73" s="38"/>
      <c r="I73" s="38"/>
      <c r="J73" s="38"/>
      <c r="K73" s="38"/>
      <c r="L73" s="38"/>
      <c r="M73" s="50">
        <v>213328</v>
      </c>
      <c r="N73" s="33" t="str">
        <f t="shared" si="29"/>
        <v/>
      </c>
      <c r="O73" s="44" t="str">
        <f t="shared" si="30"/>
        <v/>
      </c>
      <c r="P73" s="44">
        <f t="shared" si="31"/>
        <v>1</v>
      </c>
      <c r="Q73" s="44">
        <f t="shared" si="32"/>
        <v>1</v>
      </c>
      <c r="R73" s="44" t="str">
        <f t="shared" si="33"/>
        <v/>
      </c>
      <c r="S73" s="45">
        <f t="shared" si="34"/>
        <v>1</v>
      </c>
      <c r="T73" s="45">
        <f t="shared" si="35"/>
        <v>1</v>
      </c>
    </row>
    <row r="74" spans="1:33" s="25" customFormat="1" x14ac:dyDescent="0.25">
      <c r="A74" s="34">
        <v>3779</v>
      </c>
      <c r="B74" s="34" t="s">
        <v>153</v>
      </c>
      <c r="C74" s="35" t="s">
        <v>154</v>
      </c>
      <c r="D74" s="35" t="s">
        <v>155</v>
      </c>
      <c r="E74" s="34" t="s">
        <v>316</v>
      </c>
      <c r="F74" s="33">
        <v>472682</v>
      </c>
      <c r="G74" s="38"/>
      <c r="H74" s="38"/>
      <c r="I74" s="38"/>
      <c r="J74" s="38"/>
      <c r="K74" s="38"/>
      <c r="L74" s="38"/>
      <c r="M74" s="50">
        <v>213331</v>
      </c>
      <c r="N74" s="33" t="str">
        <f t="shared" si="29"/>
        <v/>
      </c>
      <c r="O74" s="44" t="str">
        <f t="shared" si="30"/>
        <v/>
      </c>
      <c r="P74" s="44">
        <f t="shared" si="31"/>
        <v>1</v>
      </c>
      <c r="Q74" s="44">
        <f t="shared" si="32"/>
        <v>1</v>
      </c>
      <c r="R74" s="44" t="str">
        <f t="shared" si="33"/>
        <v/>
      </c>
      <c r="S74" s="45">
        <f t="shared" si="34"/>
        <v>1</v>
      </c>
      <c r="T74" s="45">
        <f t="shared" si="35"/>
        <v>1</v>
      </c>
    </row>
    <row r="75" spans="1:33" s="25" customFormat="1" x14ac:dyDescent="0.25">
      <c r="A75" s="34">
        <v>3801</v>
      </c>
      <c r="B75" s="34" t="s">
        <v>222</v>
      </c>
      <c r="C75" s="36" t="s">
        <v>223</v>
      </c>
      <c r="D75" s="36" t="s">
        <v>224</v>
      </c>
      <c r="E75" s="34" t="s">
        <v>311</v>
      </c>
      <c r="F75" s="33">
        <v>472708</v>
      </c>
      <c r="G75" s="38"/>
      <c r="H75" s="38"/>
      <c r="I75" s="38"/>
      <c r="J75" s="38"/>
      <c r="K75" s="38"/>
      <c r="L75" s="38"/>
      <c r="M75" s="50">
        <v>213184</v>
      </c>
      <c r="N75" s="33" t="str">
        <f t="shared" si="29"/>
        <v/>
      </c>
      <c r="O75" s="44" t="str">
        <f t="shared" si="30"/>
        <v/>
      </c>
      <c r="P75" s="44">
        <f t="shared" si="31"/>
        <v>1</v>
      </c>
      <c r="Q75" s="44">
        <f t="shared" si="32"/>
        <v>1</v>
      </c>
      <c r="R75" s="44" t="str">
        <f t="shared" si="33"/>
        <v/>
      </c>
      <c r="S75" s="45">
        <f t="shared" si="34"/>
        <v>1</v>
      </c>
      <c r="T75" s="45">
        <f t="shared" si="35"/>
        <v>1</v>
      </c>
    </row>
    <row r="76" spans="1:33" s="25" customFormat="1" x14ac:dyDescent="0.25">
      <c r="A76" s="12" t="s">
        <v>64</v>
      </c>
      <c r="B76" s="39" t="s">
        <v>90</v>
      </c>
      <c r="C76" s="12" t="s">
        <v>74</v>
      </c>
      <c r="D76" s="24" t="s">
        <v>75</v>
      </c>
      <c r="E76" s="31" t="s">
        <v>87</v>
      </c>
      <c r="F76" s="33">
        <v>420129</v>
      </c>
      <c r="G76" s="33"/>
      <c r="H76" s="33"/>
      <c r="I76" s="33"/>
      <c r="J76" s="33"/>
      <c r="K76" s="33"/>
      <c r="L76" s="33"/>
      <c r="M76" s="1">
        <f>213295</f>
        <v>213295</v>
      </c>
      <c r="N76" s="33">
        <f t="shared" si="29"/>
        <v>1</v>
      </c>
      <c r="O76" s="44" t="str">
        <f t="shared" si="30"/>
        <v/>
      </c>
      <c r="P76" s="44">
        <f t="shared" si="31"/>
        <v>1</v>
      </c>
      <c r="Q76" s="44">
        <f t="shared" si="32"/>
        <v>1</v>
      </c>
      <c r="R76" s="44" t="str">
        <f t="shared" si="33"/>
        <v/>
      </c>
      <c r="S76" s="45">
        <f t="shared" si="34"/>
        <v>1</v>
      </c>
      <c r="T76" s="45">
        <f t="shared" si="35"/>
        <v>1</v>
      </c>
    </row>
    <row r="77" spans="1:33" s="25" customFormat="1" x14ac:dyDescent="0.25">
      <c r="A77" s="12" t="s">
        <v>64</v>
      </c>
      <c r="B77" s="39" t="s">
        <v>246</v>
      </c>
      <c r="C77" s="12" t="s">
        <v>76</v>
      </c>
      <c r="D77" s="24" t="s">
        <v>77</v>
      </c>
      <c r="E77" s="31" t="s">
        <v>83</v>
      </c>
      <c r="F77" s="33">
        <v>420128</v>
      </c>
      <c r="G77" s="33"/>
      <c r="H77" s="33"/>
      <c r="I77" s="33"/>
      <c r="J77" s="33"/>
      <c r="K77" s="33"/>
      <c r="L77" s="33"/>
      <c r="M77" s="1">
        <v>213318</v>
      </c>
      <c r="N77" s="33">
        <f t="shared" si="29"/>
        <v>1</v>
      </c>
      <c r="O77" s="44" t="str">
        <f t="shared" si="30"/>
        <v/>
      </c>
      <c r="P77" s="44">
        <f t="shared" si="31"/>
        <v>1</v>
      </c>
      <c r="Q77" s="44">
        <f t="shared" si="32"/>
        <v>1</v>
      </c>
      <c r="R77" s="44" t="str">
        <f t="shared" si="33"/>
        <v/>
      </c>
      <c r="S77" s="45">
        <f t="shared" si="34"/>
        <v>1</v>
      </c>
      <c r="T77" s="45">
        <f t="shared" si="35"/>
        <v>1</v>
      </c>
    </row>
    <row r="78" spans="1:33" s="25" customFormat="1" x14ac:dyDescent="0.25">
      <c r="A78" s="12" t="s">
        <v>64</v>
      </c>
      <c r="B78" s="39" t="s">
        <v>253</v>
      </c>
      <c r="C78" s="12" t="s">
        <v>78</v>
      </c>
      <c r="D78" s="24" t="s">
        <v>79</v>
      </c>
      <c r="E78" s="31" t="s">
        <v>84</v>
      </c>
      <c r="F78" s="33">
        <v>420127</v>
      </c>
      <c r="G78" s="33"/>
      <c r="H78" s="33"/>
      <c r="I78" s="33"/>
      <c r="J78" s="33"/>
      <c r="K78" s="33"/>
      <c r="L78" s="33"/>
      <c r="M78" s="1">
        <v>213319</v>
      </c>
      <c r="N78" s="33">
        <f t="shared" si="29"/>
        <v>1</v>
      </c>
      <c r="O78" s="44" t="str">
        <f t="shared" si="30"/>
        <v/>
      </c>
      <c r="P78" s="44">
        <f t="shared" si="31"/>
        <v>1</v>
      </c>
      <c r="Q78" s="44">
        <f t="shared" si="32"/>
        <v>1</v>
      </c>
      <c r="R78" s="44" t="str">
        <f t="shared" si="33"/>
        <v/>
      </c>
      <c r="S78" s="45">
        <f t="shared" si="34"/>
        <v>1</v>
      </c>
      <c r="T78" s="45">
        <f t="shared" si="35"/>
        <v>1</v>
      </c>
    </row>
    <row r="79" spans="1:33" s="25" customFormat="1" x14ac:dyDescent="0.25">
      <c r="A79" s="12" t="s">
        <v>64</v>
      </c>
      <c r="B79" s="39" t="s">
        <v>247</v>
      </c>
      <c r="C79" s="12" t="s">
        <v>80</v>
      </c>
      <c r="D79" s="24" t="s">
        <v>81</v>
      </c>
      <c r="E79" s="31" t="s">
        <v>88</v>
      </c>
      <c r="F79" s="33">
        <v>420131</v>
      </c>
      <c r="G79" s="33"/>
      <c r="H79" s="33"/>
      <c r="I79" s="33"/>
      <c r="J79" s="33"/>
      <c r="K79" s="33"/>
      <c r="L79" s="33"/>
      <c r="M79" s="1">
        <v>213316</v>
      </c>
      <c r="N79" s="33">
        <f t="shared" si="29"/>
        <v>1</v>
      </c>
      <c r="O79" s="44" t="str">
        <f t="shared" si="30"/>
        <v/>
      </c>
      <c r="P79" s="44">
        <f t="shared" si="31"/>
        <v>1</v>
      </c>
      <c r="Q79" s="44">
        <f t="shared" si="32"/>
        <v>1</v>
      </c>
      <c r="R79" s="44" t="str">
        <f t="shared" si="33"/>
        <v/>
      </c>
      <c r="S79" s="45">
        <f t="shared" si="34"/>
        <v>1</v>
      </c>
      <c r="T79" s="45">
        <f t="shared" si="35"/>
        <v>1</v>
      </c>
    </row>
    <row r="80" spans="1:33" s="25" customFormat="1" x14ac:dyDescent="0.25">
      <c r="A80" s="12" t="s">
        <v>64</v>
      </c>
      <c r="B80" s="53" t="s">
        <v>252</v>
      </c>
      <c r="C80" s="8" t="s">
        <v>82</v>
      </c>
      <c r="D80" s="56" t="s">
        <v>38</v>
      </c>
      <c r="E80" s="38" t="s">
        <v>86</v>
      </c>
      <c r="F80" s="33">
        <v>420130</v>
      </c>
      <c r="G80" s="33"/>
      <c r="H80" s="33"/>
      <c r="I80" s="33"/>
      <c r="J80" s="33"/>
      <c r="K80" s="33"/>
      <c r="L80" s="33"/>
      <c r="M80" s="1">
        <v>213317</v>
      </c>
      <c r="N80" s="33">
        <f t="shared" si="29"/>
        <v>1</v>
      </c>
      <c r="O80" s="44" t="str">
        <f t="shared" si="30"/>
        <v/>
      </c>
      <c r="P80" s="44">
        <f t="shared" si="31"/>
        <v>1</v>
      </c>
      <c r="Q80" s="44">
        <f t="shared" si="32"/>
        <v>1</v>
      </c>
      <c r="R80" s="44" t="str">
        <f t="shared" si="33"/>
        <v/>
      </c>
      <c r="S80" s="45">
        <f t="shared" si="34"/>
        <v>1</v>
      </c>
      <c r="T80" s="45">
        <f t="shared" si="35"/>
        <v>1</v>
      </c>
    </row>
    <row r="81" spans="1:33" s="25" customFormat="1" x14ac:dyDescent="0.25">
      <c r="A81" s="34">
        <v>3802</v>
      </c>
      <c r="B81" s="37" t="s">
        <v>226</v>
      </c>
      <c r="C81" s="54" t="s">
        <v>227</v>
      </c>
      <c r="D81" s="54" t="s">
        <v>228</v>
      </c>
      <c r="E81" s="37" t="s">
        <v>312</v>
      </c>
      <c r="F81" s="33">
        <v>472709</v>
      </c>
      <c r="G81" s="38"/>
      <c r="H81" s="38"/>
      <c r="I81" s="38"/>
      <c r="J81" s="38"/>
      <c r="K81" s="38"/>
      <c r="L81" s="38"/>
      <c r="M81" s="50">
        <v>213181</v>
      </c>
      <c r="N81" s="33" t="str">
        <f t="shared" si="29"/>
        <v/>
      </c>
      <c r="O81" s="44" t="str">
        <f t="shared" si="30"/>
        <v/>
      </c>
      <c r="P81" s="44">
        <f t="shared" si="31"/>
        <v>1</v>
      </c>
      <c r="Q81" s="44">
        <f t="shared" si="32"/>
        <v>1</v>
      </c>
      <c r="R81" s="44" t="str">
        <f t="shared" si="33"/>
        <v/>
      </c>
      <c r="S81" s="45">
        <f t="shared" si="34"/>
        <v>1</v>
      </c>
      <c r="T81" s="45">
        <f t="shared" si="35"/>
        <v>1</v>
      </c>
    </row>
    <row r="82" spans="1:33" s="25" customFormat="1" x14ac:dyDescent="0.25">
      <c r="A82" s="34">
        <v>3786</v>
      </c>
      <c r="B82" s="37" t="s">
        <v>177</v>
      </c>
      <c r="C82" s="54">
        <v>1875</v>
      </c>
      <c r="D82" s="54">
        <v>1876</v>
      </c>
      <c r="E82" s="37" t="s">
        <v>178</v>
      </c>
      <c r="F82" s="33">
        <v>472691</v>
      </c>
      <c r="G82" s="38"/>
      <c r="H82" s="38"/>
      <c r="I82" s="38"/>
      <c r="J82" s="38"/>
      <c r="K82" s="38"/>
      <c r="L82" s="38"/>
      <c r="M82" s="38"/>
      <c r="N82" s="33" t="str">
        <f t="shared" si="29"/>
        <v/>
      </c>
      <c r="O82" s="44" t="str">
        <f t="shared" si="30"/>
        <v/>
      </c>
      <c r="P82" s="44" t="str">
        <f t="shared" si="31"/>
        <v/>
      </c>
      <c r="Q82" s="44">
        <f t="shared" si="32"/>
        <v>1</v>
      </c>
      <c r="R82" s="44" t="str">
        <f t="shared" si="33"/>
        <v/>
      </c>
      <c r="S82" s="45">
        <f t="shared" si="34"/>
        <v>1</v>
      </c>
      <c r="T82" s="45" t="str">
        <f t="shared" si="35"/>
        <v/>
      </c>
    </row>
    <row r="83" spans="1:33" s="25" customFormat="1" x14ac:dyDescent="0.25">
      <c r="A83" s="34"/>
      <c r="B83" s="52" t="s">
        <v>313</v>
      </c>
      <c r="C83" s="52" t="s">
        <v>314</v>
      </c>
      <c r="D83" s="52" t="s">
        <v>315</v>
      </c>
      <c r="E83" s="57"/>
      <c r="F83" s="33"/>
      <c r="G83" s="38"/>
      <c r="H83" s="38"/>
      <c r="I83" s="38"/>
      <c r="J83" s="38"/>
      <c r="K83" s="38"/>
      <c r="L83" s="38"/>
      <c r="M83" s="50">
        <v>213329</v>
      </c>
      <c r="N83" s="33"/>
      <c r="O83" s="44"/>
      <c r="P83" s="44">
        <f t="shared" si="31"/>
        <v>1</v>
      </c>
      <c r="Q83" s="44"/>
      <c r="R83" s="44"/>
      <c r="S83" s="45"/>
      <c r="T83" s="45"/>
    </row>
    <row r="84" spans="1:33" s="25" customFormat="1" x14ac:dyDescent="0.25">
      <c r="A84" s="12" t="s">
        <v>56</v>
      </c>
      <c r="B84" s="31" t="s">
        <v>49</v>
      </c>
      <c r="C84" s="12" t="s">
        <v>52</v>
      </c>
      <c r="D84" s="12" t="s">
        <v>54</v>
      </c>
      <c r="E84" s="31" t="s">
        <v>51</v>
      </c>
      <c r="F84" s="33">
        <v>54248</v>
      </c>
      <c r="G84" s="33"/>
      <c r="H84" s="33"/>
      <c r="I84" s="33"/>
      <c r="J84" s="33"/>
      <c r="K84" s="33"/>
      <c r="L84" s="33"/>
      <c r="M84" s="1">
        <v>213380</v>
      </c>
      <c r="N84" s="33" t="str">
        <f>IF(FIND("C",CONCATENATE($A84,"                                                                                                                         C"))&lt;20,1,"")</f>
        <v/>
      </c>
      <c r="O84" s="44" t="str">
        <f>IF(I84="","",1)</f>
        <v/>
      </c>
      <c r="P84" s="44">
        <f t="shared" si="31"/>
        <v>1</v>
      </c>
      <c r="Q84" s="44">
        <f>IF(F84="","",1)</f>
        <v>1</v>
      </c>
      <c r="R84" s="44" t="str">
        <f>IF(H84="","",1)</f>
        <v/>
      </c>
      <c r="S84" s="45">
        <f>IF(SUM(P84:R84)&gt;0,1,"")</f>
        <v>1</v>
      </c>
      <c r="T84" s="45">
        <f>IF(SUM(P84:Q84)=2,1,"")</f>
        <v>1</v>
      </c>
    </row>
    <row r="85" spans="1:33" s="25" customFormat="1" x14ac:dyDescent="0.25">
      <c r="A85" s="12" t="s">
        <v>0</v>
      </c>
      <c r="B85" s="31" t="s">
        <v>48</v>
      </c>
      <c r="C85" s="12" t="s">
        <v>53</v>
      </c>
      <c r="D85" s="12" t="s">
        <v>55</v>
      </c>
      <c r="E85" s="31" t="s">
        <v>50</v>
      </c>
      <c r="F85" s="33">
        <v>54250</v>
      </c>
      <c r="G85" s="33"/>
      <c r="H85" s="33"/>
      <c r="I85" s="33"/>
      <c r="J85" s="33"/>
      <c r="K85" s="33"/>
      <c r="L85" s="33"/>
      <c r="M85" s="33"/>
      <c r="N85" s="33" t="str">
        <f>IF(FIND("C",CONCATENATE($A85,"                                                                                                                         C"))&lt;20,1,"")</f>
        <v/>
      </c>
      <c r="O85" s="44" t="str">
        <f>IF(I85="","",1)</f>
        <v/>
      </c>
      <c r="P85" s="44" t="str">
        <f t="shared" si="31"/>
        <v/>
      </c>
      <c r="Q85" s="44">
        <f>IF(F85="","",1)</f>
        <v>1</v>
      </c>
      <c r="R85" s="44" t="str">
        <f>IF(H85="","",1)</f>
        <v/>
      </c>
      <c r="S85" s="45">
        <f>IF(SUM(P85:R85)&gt;0,1,"")</f>
        <v>1</v>
      </c>
      <c r="T85" s="45" t="str">
        <f>IF(SUM(P85:Q85)=2,1,"")</f>
        <v/>
      </c>
    </row>
    <row r="86" spans="1:33" s="25" customFormat="1" ht="15.75" x14ac:dyDescent="0.25">
      <c r="A86" s="28" t="s">
        <v>274</v>
      </c>
      <c r="B86" s="29" t="s">
        <v>291</v>
      </c>
      <c r="C86" s="30" t="s">
        <v>6</v>
      </c>
      <c r="D86" s="30" t="s">
        <v>7</v>
      </c>
      <c r="E86" s="30"/>
      <c r="F86" s="23"/>
      <c r="G86" s="23"/>
      <c r="H86" s="23"/>
      <c r="I86" s="23"/>
      <c r="J86" s="23"/>
      <c r="K86" s="23"/>
      <c r="L86" s="23"/>
      <c r="M86" s="23"/>
      <c r="N86" s="44" t="str">
        <f>IF(I86="","",1)</f>
        <v/>
      </c>
      <c r="O86" s="44" t="str">
        <f>IF(M86="","",1)</f>
        <v/>
      </c>
      <c r="P86" s="44" t="str">
        <f>IF(F86="","",1)</f>
        <v/>
      </c>
      <c r="Q86" s="44" t="str">
        <f>IF(H86="","",1)</f>
        <v/>
      </c>
      <c r="R86" s="45" t="str">
        <f>IF(SUM(O86:Q86)&gt;0,1,"")</f>
        <v/>
      </c>
      <c r="S86" s="45" t="str">
        <f>IF(SUM(O86:P86)=2,1,"")</f>
        <v/>
      </c>
      <c r="AB86" s="46"/>
      <c r="AC86" s="46"/>
      <c r="AD86" s="46"/>
      <c r="AE86" s="46"/>
      <c r="AF86" s="46"/>
      <c r="AG86" s="46"/>
    </row>
    <row r="87" spans="1:33" s="25" customFormat="1" ht="15.75" x14ac:dyDescent="0.25">
      <c r="A87" s="28" t="s">
        <v>274</v>
      </c>
      <c r="B87" s="29" t="s">
        <v>292</v>
      </c>
      <c r="C87" s="30" t="s">
        <v>6</v>
      </c>
      <c r="D87" s="30" t="s">
        <v>7</v>
      </c>
      <c r="E87" s="30"/>
      <c r="F87" s="23"/>
      <c r="G87" s="23"/>
      <c r="H87" s="23"/>
      <c r="I87" s="23"/>
      <c r="J87" s="23"/>
      <c r="K87" s="23"/>
      <c r="L87" s="23"/>
      <c r="M87" s="23"/>
      <c r="N87" s="44" t="str">
        <f>IF(I87="","",1)</f>
        <v/>
      </c>
      <c r="O87" s="44" t="str">
        <f>IF(M87="","",1)</f>
        <v/>
      </c>
      <c r="P87" s="44" t="str">
        <f>IF(F87="","",1)</f>
        <v/>
      </c>
      <c r="Q87" s="44" t="str">
        <f>IF(H87="","",1)</f>
        <v/>
      </c>
      <c r="R87" s="45" t="str">
        <f>IF(SUM(O87:Q87)&gt;0,1,"")</f>
        <v/>
      </c>
      <c r="S87" s="45" t="str">
        <f>IF(SUM(O87:P87)=2,1,"")</f>
        <v/>
      </c>
      <c r="AB87" s="46"/>
      <c r="AC87" s="46"/>
      <c r="AD87" s="46"/>
      <c r="AE87" s="46"/>
      <c r="AF87" s="46"/>
      <c r="AG87" s="46"/>
    </row>
    <row r="88" spans="1:33" s="25" customFormat="1" ht="15.75" x14ac:dyDescent="0.25">
      <c r="A88" s="28" t="s">
        <v>274</v>
      </c>
      <c r="B88" s="29" t="s">
        <v>293</v>
      </c>
      <c r="C88" s="30" t="s">
        <v>6</v>
      </c>
      <c r="D88" s="30" t="s">
        <v>7</v>
      </c>
      <c r="E88" s="30"/>
      <c r="F88" s="23"/>
      <c r="G88" s="23"/>
      <c r="H88" s="23"/>
      <c r="I88" s="23"/>
      <c r="J88" s="23"/>
      <c r="K88" s="23"/>
      <c r="L88" s="23"/>
      <c r="M88" s="23"/>
      <c r="N88" s="44" t="str">
        <f>IF(I88="","",1)</f>
        <v/>
      </c>
      <c r="O88" s="44" t="str">
        <f>IF(M88="","",1)</f>
        <v/>
      </c>
      <c r="P88" s="44" t="str">
        <f>IF(F88="","",1)</f>
        <v/>
      </c>
      <c r="Q88" s="44" t="str">
        <f>IF(H88="","",1)</f>
        <v/>
      </c>
      <c r="R88" s="45" t="str">
        <f>IF(SUM(O88:Q88)&gt;0,1,"")</f>
        <v/>
      </c>
      <c r="S88" s="45" t="str">
        <f>IF(SUM(O88:P88)=2,1,"")</f>
        <v/>
      </c>
      <c r="AB88" s="46"/>
      <c r="AC88" s="46"/>
      <c r="AD88" s="46"/>
      <c r="AE88" s="46"/>
      <c r="AF88" s="46"/>
      <c r="AG88" s="46"/>
    </row>
    <row r="89" spans="1:33" s="25" customFormat="1" ht="15.75" x14ac:dyDescent="0.25">
      <c r="A89" s="28" t="s">
        <v>274</v>
      </c>
      <c r="B89" s="29" t="s">
        <v>294</v>
      </c>
      <c r="C89" s="30" t="s">
        <v>6</v>
      </c>
      <c r="D89" s="30" t="s">
        <v>7</v>
      </c>
      <c r="E89" s="30"/>
      <c r="F89" s="23"/>
      <c r="G89" s="23"/>
      <c r="H89" s="23"/>
      <c r="I89" s="23"/>
      <c r="J89" s="23"/>
      <c r="K89" s="23"/>
      <c r="L89" s="23"/>
      <c r="M89" s="23"/>
      <c r="N89" s="44" t="str">
        <f>IF(I89="","",1)</f>
        <v/>
      </c>
      <c r="O89" s="44" t="str">
        <f>IF(M89="","",1)</f>
        <v/>
      </c>
      <c r="P89" s="44" t="str">
        <f>IF(F89="","",1)</f>
        <v/>
      </c>
      <c r="Q89" s="44" t="str">
        <f>IF(H89="","",1)</f>
        <v/>
      </c>
      <c r="R89" s="45" t="str">
        <f>IF(SUM(O89:Q89)&gt;0,1,"")</f>
        <v/>
      </c>
      <c r="S89" s="45" t="str">
        <f>IF(SUM(O89:P89)=2,1,"")</f>
        <v/>
      </c>
      <c r="AB89" s="46"/>
      <c r="AC89" s="46"/>
      <c r="AD89" s="46"/>
      <c r="AE89" s="46"/>
      <c r="AF89" s="46"/>
      <c r="AG89" s="46"/>
    </row>
    <row r="90" spans="1:33" s="25" customFormat="1" x14ac:dyDescent="0.25">
      <c r="A90" s="34">
        <v>3800</v>
      </c>
      <c r="B90" s="34" t="s">
        <v>219</v>
      </c>
      <c r="C90" s="35" t="s">
        <v>220</v>
      </c>
      <c r="D90" s="35" t="s">
        <v>221</v>
      </c>
      <c r="E90" s="34"/>
      <c r="F90" s="33">
        <v>472707</v>
      </c>
      <c r="G90" s="38"/>
      <c r="H90" s="38"/>
      <c r="I90" s="38"/>
      <c r="J90" s="38"/>
      <c r="K90" s="38"/>
      <c r="L90" s="38"/>
      <c r="M90" s="50">
        <v>214738</v>
      </c>
      <c r="N90" s="33" t="str">
        <f>IF(FIND("C",CONCATENATE($A90,"                                                                                                                         C"))&lt;20,1,"")</f>
        <v/>
      </c>
      <c r="O90" s="44" t="str">
        <f>IF(I90="","",1)</f>
        <v/>
      </c>
      <c r="P90" s="44">
        <f>IF(M90="","",1)</f>
        <v>1</v>
      </c>
      <c r="Q90" s="44">
        <f>IF(F90="","",1)</f>
        <v>1</v>
      </c>
      <c r="R90" s="44" t="str">
        <f>IF(H90="","",1)</f>
        <v/>
      </c>
      <c r="S90" s="45">
        <f>IF(SUM(P90:R90)&gt;0,1,"")</f>
        <v>1</v>
      </c>
      <c r="T90" s="45">
        <f>IF(SUM(P90:Q90)=2,1,"")</f>
        <v>1</v>
      </c>
    </row>
    <row r="91" spans="1:33" s="25" customFormat="1" x14ac:dyDescent="0.25">
      <c r="A91" s="34">
        <v>3797</v>
      </c>
      <c r="B91" s="34" t="s">
        <v>211</v>
      </c>
      <c r="C91" s="36" t="s">
        <v>212</v>
      </c>
      <c r="D91" s="36" t="s">
        <v>213</v>
      </c>
      <c r="E91" s="34"/>
      <c r="F91" s="33">
        <v>472704</v>
      </c>
      <c r="G91" s="38"/>
      <c r="H91" s="38"/>
      <c r="I91" s="38"/>
      <c r="J91" s="38"/>
      <c r="K91" s="38"/>
      <c r="L91" s="38"/>
      <c r="M91" s="38"/>
      <c r="N91" s="33" t="str">
        <f>IF(FIND("C",CONCATENATE($A91,"                                                                                                                         C"))&lt;20,1,"")</f>
        <v/>
      </c>
      <c r="O91" s="44" t="str">
        <f>IF(I91="","",1)</f>
        <v/>
      </c>
      <c r="P91" s="44" t="str">
        <f>IF(M91="","",1)</f>
        <v/>
      </c>
      <c r="Q91" s="44">
        <f>IF(F91="","",1)</f>
        <v>1</v>
      </c>
      <c r="R91" s="44" t="str">
        <f>IF(H91="","",1)</f>
        <v/>
      </c>
      <c r="S91" s="45">
        <f>IF(SUM(P91:R91)&gt;0,1,"")</f>
        <v>1</v>
      </c>
      <c r="T91" s="45" t="str">
        <f>IF(SUM(P91:Q91)=2,1,"")</f>
        <v/>
      </c>
    </row>
    <row r="92" spans="1:33" s="25" customFormat="1" ht="15.75" x14ac:dyDescent="0.25">
      <c r="A92" s="28" t="s">
        <v>274</v>
      </c>
      <c r="B92" s="29" t="s">
        <v>295</v>
      </c>
      <c r="C92" s="30" t="s">
        <v>6</v>
      </c>
      <c r="D92" s="30" t="s">
        <v>7</v>
      </c>
      <c r="E92" s="30"/>
      <c r="F92" s="23"/>
      <c r="G92" s="23"/>
      <c r="H92" s="23"/>
      <c r="I92" s="23"/>
      <c r="J92" s="23"/>
      <c r="K92" s="23"/>
      <c r="L92" s="23"/>
      <c r="M92" s="23"/>
      <c r="N92" s="44" t="str">
        <f>IF(I92="","",1)</f>
        <v/>
      </c>
      <c r="O92" s="44" t="str">
        <f>IF(M92="","",1)</f>
        <v/>
      </c>
      <c r="P92" s="44" t="str">
        <f>IF(F92="","",1)</f>
        <v/>
      </c>
      <c r="Q92" s="44" t="str">
        <f>IF(H92="","",1)</f>
        <v/>
      </c>
      <c r="R92" s="45" t="str">
        <f>IF(SUM(O92:Q92)&gt;0,1,"")</f>
        <v/>
      </c>
      <c r="S92" s="45" t="str">
        <f>IF(SUM(O92:P92)=2,1,"")</f>
        <v/>
      </c>
      <c r="AB92" s="46"/>
      <c r="AC92" s="46"/>
      <c r="AD92" s="46"/>
      <c r="AE92" s="46"/>
      <c r="AF92" s="46"/>
      <c r="AG92" s="46"/>
    </row>
    <row r="93" spans="1:33" s="25" customFormat="1" x14ac:dyDescent="0.25">
      <c r="A93" s="34">
        <v>3788</v>
      </c>
      <c r="B93" s="34" t="s">
        <v>179</v>
      </c>
      <c r="C93" s="36" t="s">
        <v>180</v>
      </c>
      <c r="D93" s="36" t="s">
        <v>181</v>
      </c>
      <c r="E93" s="34" t="s">
        <v>182</v>
      </c>
      <c r="F93" s="33">
        <v>472692</v>
      </c>
      <c r="G93" s="38"/>
      <c r="H93" s="38"/>
      <c r="I93" s="38"/>
      <c r="J93" s="38"/>
      <c r="K93" s="38"/>
      <c r="L93" s="38"/>
      <c r="M93" s="50">
        <v>215460</v>
      </c>
      <c r="N93" s="33" t="str">
        <f t="shared" ref="N93:N98" si="36">IF(FIND("C",CONCATENATE($A93,"                                                                                                                         C"))&lt;20,1,"")</f>
        <v/>
      </c>
      <c r="O93" s="44" t="str">
        <f t="shared" ref="O93:O98" si="37">IF(I93="","",1)</f>
        <v/>
      </c>
      <c r="P93" s="44">
        <f t="shared" ref="P93:P98" si="38">IF(M93="","",1)</f>
        <v>1</v>
      </c>
      <c r="Q93" s="44">
        <f t="shared" ref="Q93:Q98" si="39">IF(F93="","",1)</f>
        <v>1</v>
      </c>
      <c r="R93" s="44" t="str">
        <f t="shared" ref="R93:R98" si="40">IF(H93="","",1)</f>
        <v/>
      </c>
      <c r="S93" s="45">
        <f t="shared" ref="S93:S98" si="41">IF(SUM(P93:R93)&gt;0,1,"")</f>
        <v>1</v>
      </c>
      <c r="T93" s="45">
        <f t="shared" ref="T93:T98" si="42">IF(SUM(P93:Q93)=2,1,"")</f>
        <v>1</v>
      </c>
    </row>
    <row r="94" spans="1:33" s="25" customFormat="1" x14ac:dyDescent="0.25">
      <c r="A94" s="34">
        <v>3778</v>
      </c>
      <c r="B94" s="34" t="s">
        <v>149</v>
      </c>
      <c r="C94" s="36" t="s">
        <v>150</v>
      </c>
      <c r="D94" s="36" t="s">
        <v>151</v>
      </c>
      <c r="E94" s="34" t="s">
        <v>152</v>
      </c>
      <c r="F94" s="33">
        <v>472681</v>
      </c>
      <c r="G94" s="38"/>
      <c r="H94" s="38"/>
      <c r="I94" s="38"/>
      <c r="J94" s="38"/>
      <c r="K94" s="38"/>
      <c r="L94" s="38"/>
      <c r="M94" s="38"/>
      <c r="N94" s="33" t="str">
        <f t="shared" si="36"/>
        <v/>
      </c>
      <c r="O94" s="44" t="str">
        <f t="shared" si="37"/>
        <v/>
      </c>
      <c r="P94" s="44" t="str">
        <f t="shared" si="38"/>
        <v/>
      </c>
      <c r="Q94" s="44">
        <f t="shared" si="39"/>
        <v>1</v>
      </c>
      <c r="R94" s="44" t="str">
        <f t="shared" si="40"/>
        <v/>
      </c>
      <c r="S94" s="45">
        <f t="shared" si="41"/>
        <v>1</v>
      </c>
      <c r="T94" s="45" t="str">
        <f t="shared" si="42"/>
        <v/>
      </c>
    </row>
    <row r="95" spans="1:33" x14ac:dyDescent="0.25">
      <c r="A95" s="34">
        <v>3794</v>
      </c>
      <c r="B95" s="34" t="s">
        <v>206</v>
      </c>
      <c r="C95" s="36"/>
      <c r="D95" s="36" t="s">
        <v>207</v>
      </c>
      <c r="E95" s="34"/>
      <c r="F95" s="33">
        <v>472701</v>
      </c>
      <c r="G95" s="38"/>
      <c r="H95" s="38"/>
      <c r="I95" s="38"/>
      <c r="J95" s="38"/>
      <c r="K95" s="38"/>
      <c r="L95" s="38"/>
      <c r="M95" s="50">
        <v>215505</v>
      </c>
      <c r="N95" s="33" t="str">
        <f t="shared" si="36"/>
        <v/>
      </c>
      <c r="O95" s="44" t="str">
        <f t="shared" si="37"/>
        <v/>
      </c>
      <c r="P95" s="44">
        <f t="shared" si="38"/>
        <v>1</v>
      </c>
      <c r="Q95" s="44">
        <f t="shared" si="39"/>
        <v>1</v>
      </c>
      <c r="R95" s="44" t="str">
        <f t="shared" si="40"/>
        <v/>
      </c>
      <c r="S95" s="45">
        <f t="shared" si="41"/>
        <v>1</v>
      </c>
      <c r="T95" s="45">
        <f t="shared" si="42"/>
        <v>1</v>
      </c>
      <c r="W95" s="2"/>
      <c r="Z95" s="2"/>
    </row>
    <row r="96" spans="1:33" x14ac:dyDescent="0.25">
      <c r="A96" s="34">
        <v>3794</v>
      </c>
      <c r="B96" s="34" t="s">
        <v>208</v>
      </c>
      <c r="C96" s="36"/>
      <c r="D96" s="36" t="s">
        <v>209</v>
      </c>
      <c r="E96" s="34"/>
      <c r="F96" s="33">
        <v>472702</v>
      </c>
      <c r="G96" s="38"/>
      <c r="H96" s="38"/>
      <c r="I96" s="38"/>
      <c r="J96" s="38"/>
      <c r="K96" s="38"/>
      <c r="L96" s="38"/>
      <c r="M96" s="50">
        <v>215507</v>
      </c>
      <c r="N96" s="33" t="str">
        <f t="shared" si="36"/>
        <v/>
      </c>
      <c r="O96" s="44" t="str">
        <f t="shared" si="37"/>
        <v/>
      </c>
      <c r="P96" s="44">
        <f t="shared" si="38"/>
        <v>1</v>
      </c>
      <c r="Q96" s="44">
        <f t="shared" si="39"/>
        <v>1</v>
      </c>
      <c r="R96" s="44" t="str">
        <f t="shared" si="40"/>
        <v/>
      </c>
      <c r="S96" s="45">
        <f t="shared" si="41"/>
        <v>1</v>
      </c>
      <c r="T96" s="45">
        <f t="shared" si="42"/>
        <v>1</v>
      </c>
      <c r="W96" s="2"/>
      <c r="Z96" s="2"/>
    </row>
    <row r="97" spans="1:33" x14ac:dyDescent="0.25">
      <c r="A97" s="34">
        <v>3777</v>
      </c>
      <c r="B97" s="34" t="s">
        <v>145</v>
      </c>
      <c r="C97" s="36" t="s">
        <v>146</v>
      </c>
      <c r="D97" s="36" t="s">
        <v>147</v>
      </c>
      <c r="E97" s="34" t="s">
        <v>148</v>
      </c>
      <c r="F97" s="33">
        <v>472680</v>
      </c>
      <c r="G97" s="38"/>
      <c r="H97" s="38"/>
      <c r="I97" s="38"/>
      <c r="J97" s="38"/>
      <c r="K97" s="38"/>
      <c r="L97" s="38"/>
      <c r="M97" s="38"/>
      <c r="N97" s="33" t="str">
        <f t="shared" si="36"/>
        <v/>
      </c>
      <c r="O97" s="44" t="str">
        <f t="shared" si="37"/>
        <v/>
      </c>
      <c r="P97" s="44" t="str">
        <f t="shared" si="38"/>
        <v/>
      </c>
      <c r="Q97" s="44">
        <f t="shared" si="39"/>
        <v>1</v>
      </c>
      <c r="R97" s="44" t="str">
        <f t="shared" si="40"/>
        <v/>
      </c>
      <c r="S97" s="45">
        <f t="shared" si="41"/>
        <v>1</v>
      </c>
      <c r="T97" s="45" t="str">
        <f t="shared" si="42"/>
        <v/>
      </c>
      <c r="W97" s="2"/>
      <c r="Z97" s="2"/>
    </row>
    <row r="98" spans="1:33" x14ac:dyDescent="0.25">
      <c r="A98" s="34">
        <v>3776</v>
      </c>
      <c r="B98" s="34" t="s">
        <v>141</v>
      </c>
      <c r="C98" s="36" t="s">
        <v>142</v>
      </c>
      <c r="D98" s="36" t="s">
        <v>143</v>
      </c>
      <c r="E98" s="34" t="s">
        <v>144</v>
      </c>
      <c r="F98" s="33">
        <v>472679</v>
      </c>
      <c r="G98" s="38"/>
      <c r="H98" s="38"/>
      <c r="I98" s="38"/>
      <c r="J98" s="38"/>
      <c r="K98" s="38"/>
      <c r="L98" s="38"/>
      <c r="M98" s="50">
        <v>215509</v>
      </c>
      <c r="N98" s="33" t="str">
        <f t="shared" si="36"/>
        <v/>
      </c>
      <c r="O98" s="44" t="str">
        <f t="shared" si="37"/>
        <v/>
      </c>
      <c r="P98" s="44">
        <f t="shared" si="38"/>
        <v>1</v>
      </c>
      <c r="Q98" s="44">
        <f t="shared" si="39"/>
        <v>1</v>
      </c>
      <c r="R98" s="44" t="str">
        <f t="shared" si="40"/>
        <v/>
      </c>
      <c r="S98" s="45">
        <f t="shared" si="41"/>
        <v>1</v>
      </c>
      <c r="T98" s="45">
        <f t="shared" si="42"/>
        <v>1</v>
      </c>
      <c r="W98" s="2"/>
      <c r="Z98" s="2"/>
    </row>
    <row r="99" spans="1:33" ht="15.75" x14ac:dyDescent="0.25">
      <c r="A99" s="28" t="s">
        <v>274</v>
      </c>
      <c r="B99" s="29" t="s">
        <v>296</v>
      </c>
      <c r="C99" s="30" t="s">
        <v>6</v>
      </c>
      <c r="D99" s="30" t="s">
        <v>7</v>
      </c>
      <c r="E99" s="30"/>
      <c r="F99" s="23"/>
      <c r="G99" s="23"/>
      <c r="H99" s="23"/>
      <c r="I99" s="23"/>
      <c r="J99" s="23"/>
      <c r="K99" s="23"/>
      <c r="L99" s="23"/>
      <c r="M99" s="23"/>
      <c r="N99" s="44" t="str">
        <f>IF(I99="","",1)</f>
        <v/>
      </c>
      <c r="O99" s="44" t="str">
        <f>IF(M99="","",1)</f>
        <v/>
      </c>
      <c r="P99" s="44" t="str">
        <f>IF(F99="","",1)</f>
        <v/>
      </c>
      <c r="Q99" s="44" t="str">
        <f>IF(H99="","",1)</f>
        <v/>
      </c>
      <c r="R99" s="45" t="str">
        <f>IF(SUM(O99:Q99)&gt;0,1,"")</f>
        <v/>
      </c>
      <c r="S99" s="45" t="str">
        <f>IF(SUM(O99:P99)=2,1,"")</f>
        <v/>
      </c>
      <c r="T99" s="25"/>
      <c r="W99" s="2"/>
      <c r="Z99" s="2"/>
      <c r="AB99" s="46"/>
      <c r="AC99" s="46"/>
      <c r="AD99" s="46"/>
      <c r="AE99" s="46"/>
      <c r="AF99" s="46"/>
      <c r="AG99" s="46"/>
    </row>
    <row r="100" spans="1:33" s="25" customFormat="1" ht="15.75" x14ac:dyDescent="0.25">
      <c r="A100" s="28" t="s">
        <v>274</v>
      </c>
      <c r="B100" s="29" t="s">
        <v>297</v>
      </c>
      <c r="C100" s="30" t="s">
        <v>6</v>
      </c>
      <c r="D100" s="30" t="s">
        <v>7</v>
      </c>
      <c r="E100" s="30"/>
      <c r="F100" s="23"/>
      <c r="G100" s="23"/>
      <c r="H100" s="23"/>
      <c r="I100" s="23"/>
      <c r="J100" s="23"/>
      <c r="K100" s="23"/>
      <c r="L100" s="23"/>
      <c r="M100" s="23"/>
      <c r="N100" s="44" t="str">
        <f>IF(I100="","",1)</f>
        <v/>
      </c>
      <c r="O100" s="44" t="str">
        <f>IF(M100="","",1)</f>
        <v/>
      </c>
      <c r="P100" s="44" t="str">
        <f>IF(F100="","",1)</f>
        <v/>
      </c>
      <c r="Q100" s="44" t="str">
        <f>IF(H100="","",1)</f>
        <v/>
      </c>
      <c r="R100" s="45" t="str">
        <f>IF(SUM(O100:Q100)&gt;0,1,"")</f>
        <v/>
      </c>
      <c r="S100" s="45" t="str">
        <f>IF(SUM(O100:P100)=2,1,"")</f>
        <v/>
      </c>
      <c r="AB100" s="46"/>
      <c r="AC100" s="46"/>
      <c r="AD100" s="46"/>
      <c r="AE100" s="46"/>
      <c r="AF100" s="46"/>
      <c r="AG100" s="46"/>
    </row>
    <row r="101" spans="1:33" s="25" customFormat="1" ht="15.75" x14ac:dyDescent="0.25">
      <c r="A101" s="28" t="s">
        <v>274</v>
      </c>
      <c r="B101" s="29" t="s">
        <v>298</v>
      </c>
      <c r="C101" s="30" t="s">
        <v>6</v>
      </c>
      <c r="D101" s="30" t="s">
        <v>7</v>
      </c>
      <c r="E101" s="30"/>
      <c r="F101" s="23"/>
      <c r="G101" s="23"/>
      <c r="H101" s="23"/>
      <c r="I101" s="23"/>
      <c r="J101" s="23"/>
      <c r="K101" s="23"/>
      <c r="L101" s="23"/>
      <c r="M101" s="23"/>
      <c r="N101" s="44" t="str">
        <f>IF(I101="","",1)</f>
        <v/>
      </c>
      <c r="O101" s="44" t="str">
        <f>IF(M101="","",1)</f>
        <v/>
      </c>
      <c r="P101" s="44" t="str">
        <f>IF(F101="","",1)</f>
        <v/>
      </c>
      <c r="Q101" s="44" t="str">
        <f>IF(H101="","",1)</f>
        <v/>
      </c>
      <c r="R101" s="45" t="str">
        <f>IF(SUM(O101:Q101)&gt;0,1,"")</f>
        <v/>
      </c>
      <c r="S101" s="45" t="str">
        <f>IF(SUM(O101:P101)=2,1,"")</f>
        <v/>
      </c>
      <c r="AB101" s="46"/>
      <c r="AC101" s="46"/>
      <c r="AD101" s="46"/>
      <c r="AE101" s="46"/>
      <c r="AF101" s="46"/>
      <c r="AG101" s="46"/>
    </row>
    <row r="102" spans="1:33" s="25" customFormat="1" x14ac:dyDescent="0.25">
      <c r="A102" s="34">
        <v>3767</v>
      </c>
      <c r="B102" s="34" t="s">
        <v>123</v>
      </c>
      <c r="C102" s="36"/>
      <c r="D102" s="36"/>
      <c r="E102" s="34"/>
      <c r="F102" s="33">
        <v>472673</v>
      </c>
      <c r="G102" s="38"/>
      <c r="H102" s="38"/>
      <c r="I102" s="38"/>
      <c r="J102" s="38"/>
      <c r="K102" s="38"/>
      <c r="L102" s="38"/>
      <c r="M102" s="38"/>
      <c r="N102" s="33" t="str">
        <f>IF(FIND("C",CONCATENATE($A102,"                                                                                                                         C"))&lt;20,1,"")</f>
        <v/>
      </c>
      <c r="O102" s="44" t="str">
        <f>IF(I102="","",1)</f>
        <v/>
      </c>
      <c r="P102" s="44" t="str">
        <f>IF(M102="","",1)</f>
        <v/>
      </c>
      <c r="Q102" s="44">
        <f>IF(F102="","",1)</f>
        <v>1</v>
      </c>
      <c r="R102" s="44" t="str">
        <f>IF(H102="","",1)</f>
        <v/>
      </c>
      <c r="S102" s="45">
        <f>IF(SUM(P102:R102)&gt;0,1,"")</f>
        <v>1</v>
      </c>
      <c r="T102" s="45" t="str">
        <f>IF(SUM(P102:Q102)=2,1,"")</f>
        <v/>
      </c>
    </row>
    <row r="103" spans="1:33" s="25" customFormat="1" x14ac:dyDescent="0.25">
      <c r="A103" s="34">
        <v>3763</v>
      </c>
      <c r="B103" s="34" t="s">
        <v>110</v>
      </c>
      <c r="C103" s="36" t="s">
        <v>111</v>
      </c>
      <c r="D103" s="36" t="s">
        <v>112</v>
      </c>
      <c r="E103" s="34" t="s">
        <v>113</v>
      </c>
      <c r="F103" s="33">
        <v>472668</v>
      </c>
      <c r="G103" s="38"/>
      <c r="H103" s="38"/>
      <c r="I103" s="38"/>
      <c r="J103" s="38"/>
      <c r="K103" s="38"/>
      <c r="L103" s="38"/>
      <c r="M103" s="38"/>
      <c r="N103" s="33" t="str">
        <f>IF(FIND("C",CONCATENATE($A103,"                                                                                                                         C"))&lt;20,1,"")</f>
        <v/>
      </c>
      <c r="O103" s="44" t="str">
        <f>IF(I103="","",1)</f>
        <v/>
      </c>
      <c r="P103" s="44" t="str">
        <f>IF(M103="","",1)</f>
        <v/>
      </c>
      <c r="Q103" s="44">
        <f>IF(F103="","",1)</f>
        <v>1</v>
      </c>
      <c r="R103" s="44" t="str">
        <f>IF(H103="","",1)</f>
        <v/>
      </c>
      <c r="S103" s="45">
        <f>IF(SUM(P103:R103)&gt;0,1,"")</f>
        <v>1</v>
      </c>
      <c r="T103" s="45" t="str">
        <f>IF(SUM(P103:Q103)=2,1,"")</f>
        <v/>
      </c>
    </row>
    <row r="104" spans="1:33" s="25" customFormat="1" ht="15.75" x14ac:dyDescent="0.25">
      <c r="A104" s="28" t="s">
        <v>274</v>
      </c>
      <c r="B104" s="29" t="s">
        <v>299</v>
      </c>
      <c r="C104" s="30" t="s">
        <v>6</v>
      </c>
      <c r="D104" s="30" t="s">
        <v>7</v>
      </c>
      <c r="E104" s="30"/>
      <c r="F104" s="23"/>
      <c r="G104" s="23"/>
      <c r="H104" s="23"/>
      <c r="I104" s="23"/>
      <c r="J104" s="23"/>
      <c r="K104" s="23"/>
      <c r="L104" s="23"/>
      <c r="M104" s="23"/>
      <c r="N104" s="44" t="str">
        <f>IF(I104="","",1)</f>
        <v/>
      </c>
      <c r="O104" s="44" t="str">
        <f>IF(M104="","",1)</f>
        <v/>
      </c>
      <c r="P104" s="44" t="str">
        <f>IF(F104="","",1)</f>
        <v/>
      </c>
      <c r="Q104" s="44" t="str">
        <f>IF(H104="","",1)</f>
        <v/>
      </c>
      <c r="R104" s="45" t="str">
        <f>IF(SUM(O104:Q104)&gt;0,1,"")</f>
        <v/>
      </c>
      <c r="S104" s="45" t="str">
        <f>IF(SUM(O104:P104)=2,1,"")</f>
        <v/>
      </c>
      <c r="AB104" s="46"/>
      <c r="AC104" s="46"/>
      <c r="AD104" s="46"/>
      <c r="AE104" s="46"/>
      <c r="AF104" s="46"/>
      <c r="AG104" s="46"/>
    </row>
    <row r="105" spans="1:33" ht="15.75" x14ac:dyDescent="0.25">
      <c r="A105" s="28" t="s">
        <v>274</v>
      </c>
      <c r="B105" s="29" t="s">
        <v>300</v>
      </c>
      <c r="C105" s="30" t="s">
        <v>6</v>
      </c>
      <c r="D105" s="30" t="s">
        <v>7</v>
      </c>
      <c r="E105" s="30"/>
      <c r="F105" s="23"/>
      <c r="G105" s="23"/>
      <c r="H105" s="23"/>
      <c r="I105" s="23"/>
      <c r="J105" s="23"/>
      <c r="K105" s="23"/>
      <c r="L105" s="23"/>
      <c r="M105" s="23"/>
      <c r="N105" s="44" t="str">
        <f>IF(I105="","",1)</f>
        <v/>
      </c>
      <c r="O105" s="44" t="str">
        <f>IF(M105="","",1)</f>
        <v/>
      </c>
      <c r="P105" s="44" t="str">
        <f>IF(F105="","",1)</f>
        <v/>
      </c>
      <c r="Q105" s="44" t="str">
        <f>IF(H105="","",1)</f>
        <v/>
      </c>
      <c r="R105" s="45" t="str">
        <f>IF(SUM(O105:Q105)&gt;0,1,"")</f>
        <v/>
      </c>
      <c r="S105" s="45" t="str">
        <f>IF(SUM(O105:P105)=2,1,"")</f>
        <v/>
      </c>
      <c r="T105" s="25"/>
      <c r="W105" s="2"/>
      <c r="Z105" s="2"/>
      <c r="AB105" s="46"/>
      <c r="AC105" s="46"/>
      <c r="AD105" s="46"/>
      <c r="AE105" s="46"/>
      <c r="AF105" s="46"/>
      <c r="AG105" s="46"/>
    </row>
    <row r="106" spans="1:33" ht="15.75" x14ac:dyDescent="0.25">
      <c r="A106" s="28" t="s">
        <v>274</v>
      </c>
      <c r="B106" s="29" t="s">
        <v>301</v>
      </c>
      <c r="C106" s="30" t="s">
        <v>6</v>
      </c>
      <c r="D106" s="30" t="s">
        <v>7</v>
      </c>
      <c r="E106" s="30"/>
      <c r="F106" s="23"/>
      <c r="G106" s="23"/>
      <c r="H106" s="23"/>
      <c r="I106" s="23"/>
      <c r="J106" s="23"/>
      <c r="K106" s="23"/>
      <c r="L106" s="23"/>
      <c r="M106" s="23"/>
      <c r="N106" s="44" t="str">
        <f>IF(I106="","",1)</f>
        <v/>
      </c>
      <c r="O106" s="44" t="str">
        <f>IF(M106="","",1)</f>
        <v/>
      </c>
      <c r="P106" s="44" t="str">
        <f>IF(F106="","",1)</f>
        <v/>
      </c>
      <c r="Q106" s="44" t="str">
        <f>IF(H106="","",1)</f>
        <v/>
      </c>
      <c r="R106" s="45" t="str">
        <f>IF(SUM(O106:Q106)&gt;0,1,"")</f>
        <v/>
      </c>
      <c r="S106" s="45" t="str">
        <f>IF(SUM(O106:P106)=2,1,"")</f>
        <v/>
      </c>
      <c r="T106" s="25"/>
      <c r="W106" s="2"/>
      <c r="Z106" s="2"/>
      <c r="AB106" s="46"/>
      <c r="AC106" s="46"/>
      <c r="AD106" s="46"/>
      <c r="AE106" s="46"/>
      <c r="AF106" s="46"/>
      <c r="AG106" s="46"/>
    </row>
    <row r="107" spans="1:33" x14ac:dyDescent="0.25">
      <c r="A107" s="18" t="s">
        <v>274</v>
      </c>
      <c r="B107" s="51">
        <v>41932</v>
      </c>
      <c r="C107" s="20" t="s">
        <v>6</v>
      </c>
      <c r="D107" s="20" t="s">
        <v>7</v>
      </c>
      <c r="E107" s="20" t="s">
        <v>8</v>
      </c>
      <c r="F107" s="23"/>
      <c r="G107" s="23"/>
      <c r="H107" s="23"/>
      <c r="I107" s="23"/>
      <c r="J107" s="23"/>
      <c r="K107" s="23"/>
      <c r="L107" s="23"/>
      <c r="M107" s="23"/>
      <c r="N107" s="33" t="str">
        <f>IF(FIND("C",CONCATENATE($A107,"                                                                                                                         C"))&lt;20,1,"")</f>
        <v/>
      </c>
      <c r="O107" s="44" t="str">
        <f>IF(I107="","",1)</f>
        <v/>
      </c>
      <c r="P107" s="44" t="str">
        <f>IF(M107="","",1)</f>
        <v/>
      </c>
      <c r="Q107" s="44" t="str">
        <f>IF(F107="","",1)</f>
        <v/>
      </c>
      <c r="R107" s="44" t="str">
        <f>IF(H107="","",1)</f>
        <v/>
      </c>
      <c r="S107" s="45" t="str">
        <f>IF(SUM(P107:R107)&gt;0,1,"")</f>
        <v/>
      </c>
      <c r="T107" s="45" t="str">
        <f>IF(SUM(P107:Q107)=2,1,"")</f>
        <v/>
      </c>
      <c r="W107" s="2"/>
      <c r="Z107" s="2"/>
    </row>
    <row r="108" spans="1:33" ht="15.75" x14ac:dyDescent="0.25">
      <c r="A108" s="16"/>
      <c r="B108" s="42" t="s">
        <v>27</v>
      </c>
      <c r="C108" s="16"/>
      <c r="D108" s="16"/>
      <c r="E108" s="32"/>
      <c r="F108" s="32"/>
      <c r="G108" s="32"/>
      <c r="H108" s="32"/>
      <c r="I108" s="32"/>
      <c r="J108" s="32"/>
      <c r="K108" s="32"/>
      <c r="L108" s="32"/>
      <c r="M108" s="38"/>
      <c r="N108" s="33">
        <f t="shared" ref="N108:T108" si="43">SUM(N5:N107)</f>
        <v>11</v>
      </c>
      <c r="O108" s="25">
        <f t="shared" si="43"/>
        <v>0</v>
      </c>
      <c r="P108" s="2">
        <f t="shared" si="43"/>
        <v>41</v>
      </c>
      <c r="Q108" s="2">
        <f t="shared" si="43"/>
        <v>71</v>
      </c>
      <c r="R108" s="2">
        <f t="shared" si="43"/>
        <v>3</v>
      </c>
      <c r="S108" s="2">
        <f t="shared" si="43"/>
        <v>73</v>
      </c>
      <c r="T108" s="2">
        <f t="shared" si="43"/>
        <v>38</v>
      </c>
      <c r="W108" s="2"/>
      <c r="Z108" s="2"/>
    </row>
    <row r="109" spans="1:33" x14ac:dyDescent="0.25">
      <c r="A109" s="8"/>
      <c r="B109" s="38"/>
      <c r="C109" s="8"/>
      <c r="D109" s="8"/>
      <c r="E109" s="9"/>
      <c r="F109" s="9"/>
      <c r="G109" s="9"/>
      <c r="H109" s="9"/>
      <c r="I109" s="9"/>
      <c r="J109" s="9"/>
      <c r="K109" s="9"/>
      <c r="L109" s="9"/>
      <c r="M109" s="32"/>
      <c r="N109" s="9" t="s">
        <v>58</v>
      </c>
      <c r="O109" s="9" t="s">
        <v>262</v>
      </c>
      <c r="P109" s="14" t="s">
        <v>11</v>
      </c>
      <c r="Q109" s="14" t="s">
        <v>10</v>
      </c>
      <c r="R109" s="13" t="s">
        <v>9</v>
      </c>
      <c r="S109" s="14" t="s">
        <v>12</v>
      </c>
      <c r="T109" s="14" t="s">
        <v>2</v>
      </c>
      <c r="U109" s="21"/>
      <c r="W109" s="2"/>
      <c r="Z109" s="2"/>
    </row>
    <row r="110" spans="1:33" x14ac:dyDescent="0.25">
      <c r="A110" s="8"/>
      <c r="B110" s="38"/>
      <c r="C110" s="8"/>
      <c r="D110" s="8"/>
      <c r="E110" s="9"/>
      <c r="F110" s="9"/>
      <c r="G110" s="9"/>
      <c r="H110" s="9"/>
      <c r="I110" s="9"/>
      <c r="J110" s="9"/>
      <c r="K110" s="9"/>
      <c r="L110" s="9"/>
      <c r="M110" s="9"/>
      <c r="N110" s="9"/>
      <c r="O110" s="9"/>
      <c r="W110" s="2"/>
      <c r="Z110" s="2"/>
    </row>
    <row r="111" spans="1:33" ht="15.75" x14ac:dyDescent="0.25">
      <c r="B111" s="17" t="str">
        <f>CONCATENATE(B112," ",E112,B113,E113,B114,E114,B116,E116,B117,E117,B118)</f>
        <v>Welcome to the Washington Prairie Norwegian Methodist Cemetery Page. This document summarizing data for 73 graves is based on a 100% photo survey conducted by Bill Waters on August 3, 2009 and was created by merging the  information found in the Works Project Administration (WPA) 1930’s Graves Registration Survey (41 records), the ongoing Iowa Gravestone Photo Project (GPP) (71 records), and the ongoing IAGenWeb Obituaries (Obits) (3 records). These tables include links to 0 pictures of the deceased. To add pictures of the deceased to this table, send the pictures you want added to your county coordinator. The left columns of the tabulation facilitate your viewing of the source data WPA (W), GPP (P) and Obits (O). Note that some records in this cemetery table have more than one source; and in most cases the information is redundant. If there is a disagreement, your county coordinator has used his best judgment about which information to include in the compilation. As more data becomes available it will be merged into these tables. This summary contains a wealth of information that was made available by volunteers taking pictures and transcribing data. Those volunteers are to be applauded, keep up the good work!</v>
      </c>
      <c r="C111" s="8"/>
      <c r="E111" s="1"/>
      <c r="F111" s="1"/>
      <c r="G111" s="1"/>
      <c r="H111" s="1"/>
      <c r="I111" s="1"/>
      <c r="J111" s="1"/>
      <c r="K111" s="1"/>
      <c r="L111" s="1"/>
      <c r="M111" s="9"/>
      <c r="N111" s="1"/>
      <c r="O111" s="1"/>
      <c r="W111" s="2"/>
      <c r="Z111" s="2"/>
    </row>
    <row r="112" spans="1:33" x14ac:dyDescent="0.25">
      <c r="B112" s="33" t="str">
        <f>CONCATENATE("Welcome to the ",C1," Cemetery Page. This document summarizing data for")</f>
        <v>Welcome to the Washington Prairie Norwegian Methodist Cemetery Page. This document summarizing data for</v>
      </c>
      <c r="C112" s="8"/>
      <c r="E112" s="1">
        <f>S108</f>
        <v>73</v>
      </c>
      <c r="F112" s="1" t="s">
        <v>272</v>
      </c>
      <c r="G112" s="1"/>
      <c r="H112" s="1"/>
      <c r="I112" s="1"/>
      <c r="J112" s="1"/>
      <c r="K112" s="1"/>
      <c r="L112" s="1"/>
      <c r="M112" s="1"/>
      <c r="N112" s="1"/>
      <c r="O112" s="1"/>
      <c r="W112" s="2"/>
      <c r="Z112" s="2"/>
    </row>
    <row r="113" spans="1:26" x14ac:dyDescent="0.25">
      <c r="B113" s="33" t="s">
        <v>271</v>
      </c>
      <c r="C113" s="8"/>
      <c r="E113" s="1">
        <f>P108</f>
        <v>41</v>
      </c>
      <c r="F113" s="1" t="s">
        <v>11</v>
      </c>
      <c r="G113" s="1"/>
      <c r="H113" s="1"/>
      <c r="I113" s="1"/>
      <c r="J113" s="1"/>
      <c r="K113" s="1"/>
      <c r="L113" s="1"/>
      <c r="M113" s="1"/>
      <c r="N113" s="1"/>
      <c r="O113" s="1"/>
      <c r="W113" s="2"/>
      <c r="Z113" s="2"/>
    </row>
    <row r="114" spans="1:26" x14ac:dyDescent="0.25">
      <c r="B114" s="33" t="s">
        <v>22</v>
      </c>
      <c r="C114" s="8"/>
      <c r="E114" s="1">
        <f>Q108</f>
        <v>71</v>
      </c>
      <c r="F114" s="1" t="s">
        <v>10</v>
      </c>
      <c r="G114" s="1"/>
      <c r="H114" s="1"/>
      <c r="I114" s="1"/>
      <c r="J114" s="1"/>
      <c r="K114" s="1"/>
      <c r="L114" s="1"/>
      <c r="M114" s="1"/>
      <c r="N114" s="1"/>
      <c r="O114" s="1"/>
      <c r="W114" s="2"/>
      <c r="Z114" s="2"/>
    </row>
    <row r="115" spans="1:26" x14ac:dyDescent="0.25">
      <c r="B115" s="33" t="s">
        <v>59</v>
      </c>
      <c r="C115" s="8"/>
      <c r="E115" s="1">
        <f>N108</f>
        <v>11</v>
      </c>
      <c r="F115" s="1" t="s">
        <v>273</v>
      </c>
      <c r="G115" s="1"/>
      <c r="H115" s="1"/>
      <c r="I115" s="1"/>
      <c r="J115" s="1"/>
      <c r="K115" s="1"/>
      <c r="L115" s="1"/>
      <c r="M115" s="1"/>
      <c r="N115" s="1"/>
      <c r="O115" s="1"/>
      <c r="W115" s="2"/>
      <c r="Z115" s="2"/>
    </row>
    <row r="116" spans="1:26" x14ac:dyDescent="0.25">
      <c r="B116" s="33" t="s">
        <v>23</v>
      </c>
      <c r="C116" s="8"/>
      <c r="E116" s="1">
        <f>R108</f>
        <v>3</v>
      </c>
      <c r="F116" s="1" t="s">
        <v>20</v>
      </c>
      <c r="G116" s="1"/>
      <c r="H116" s="1"/>
      <c r="I116" s="1"/>
      <c r="J116" s="1"/>
      <c r="K116" s="1"/>
      <c r="L116" s="1"/>
      <c r="M116" s="1"/>
      <c r="N116" s="1"/>
      <c r="O116" s="1"/>
      <c r="W116" s="2"/>
      <c r="Z116" s="2"/>
    </row>
    <row r="117" spans="1:26" x14ac:dyDescent="0.25">
      <c r="A117" s="33"/>
      <c r="B117" s="33" t="s">
        <v>260</v>
      </c>
      <c r="C117" s="8"/>
      <c r="E117" s="1">
        <f>O108</f>
        <v>0</v>
      </c>
      <c r="F117" s="1" t="s">
        <v>262</v>
      </c>
      <c r="G117" s="1"/>
      <c r="H117" s="1"/>
      <c r="I117" s="1"/>
      <c r="J117" s="1"/>
      <c r="K117" s="1"/>
      <c r="L117" s="1"/>
      <c r="M117" s="1"/>
      <c r="N117" s="1"/>
      <c r="O117" s="1"/>
      <c r="W117" s="2"/>
      <c r="Z117" s="2"/>
    </row>
    <row r="118" spans="1:26" x14ac:dyDescent="0.25">
      <c r="A118" s="33"/>
      <c r="B118" s="43" t="s">
        <v>261</v>
      </c>
      <c r="W118" s="2"/>
      <c r="Z118" s="2"/>
    </row>
    <row r="119" spans="1:26" x14ac:dyDescent="0.25">
      <c r="A119" s="33"/>
      <c r="W119" s="2"/>
      <c r="Z119" s="2"/>
    </row>
    <row r="120" spans="1:26" x14ac:dyDescent="0.25">
      <c r="A120" s="33"/>
      <c r="B120" s="33" t="str">
        <f>CONCATENATE(B121,C1,B122,C1,B123,B124,"""")</f>
        <v>&lt;a href="../../Adm/Contributers.htm"&gt;Connie Street&lt;/a&gt; is the past Winneshiek County IAGenWeb coordinator. While Connie was coordinator she  uploaded over 650 pictures to the GPP project database. Thank you Connie, and the many others who have taken the time to share their cemetery pictures with us, now we can all take a virtual cemetery tour via the internet. Connie's pictures included  one for  the Washington Prairie Norwegian Methodist Cemetery entrance.  This is what Connie wrote about the Washington Prairie Norwegian Methodist Cemetery. " Template"</v>
      </c>
      <c r="W120" s="2"/>
      <c r="Z120" s="2"/>
    </row>
    <row r="121" spans="1:26" x14ac:dyDescent="0.25">
      <c r="A121" s="33"/>
      <c r="B121" s="33" t="s">
        <v>24</v>
      </c>
      <c r="W121" s="2"/>
      <c r="Z121" s="2"/>
    </row>
    <row r="122" spans="1:26" x14ac:dyDescent="0.25">
      <c r="A122" s="33"/>
      <c r="B122" s="33" t="s">
        <v>25</v>
      </c>
      <c r="W122" s="2"/>
      <c r="Z122" s="2"/>
    </row>
    <row r="123" spans="1:26" x14ac:dyDescent="0.25">
      <c r="A123" s="33"/>
      <c r="B123" s="33" t="s">
        <v>26</v>
      </c>
      <c r="W123" s="2"/>
      <c r="Z123" s="2"/>
    </row>
    <row r="124" spans="1:26" x14ac:dyDescent="0.25">
      <c r="B124" s="33" t="s">
        <v>14</v>
      </c>
    </row>
    <row r="125" spans="1:26" x14ac:dyDescent="0.25">
      <c r="C125" s="8"/>
    </row>
  </sheetData>
  <sortState ref="A26:AG32">
    <sortCondition ref="B26:B32"/>
  </sortState>
  <conditionalFormatting sqref="K67">
    <cfRule type="expression" dxfId="1" priority="1" stopIfTrue="1">
      <formula>AND(ROW(K67)&gt;1,COLUMN(K67)&lt;8,MOD(ROW(K67),2)=1)</formula>
    </cfRule>
  </conditionalFormatting>
  <printOptions horizontalCentered="1"/>
  <pageMargins left="0.2" right="0.2" top="1" bottom="0.25" header="0.75" footer="0"/>
  <pageSetup fitToHeight="0" orientation="landscape" horizontalDpi="300" verticalDpi="300" r:id="rId1"/>
  <headerFooter>
    <oddHeader>&amp;L&amp;F&amp;CWashington Prairie Norwegian Methodist&amp;RPage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topLeftCell="A101" workbookViewId="0">
      <pane xSplit="2" topLeftCell="D1" activePane="topRight" state="frozen"/>
      <selection pane="topRight" activeCell="O1" sqref="O1:O102"/>
    </sheetView>
  </sheetViews>
  <sheetFormatPr defaultRowHeight="15" x14ac:dyDescent="0.25"/>
  <cols>
    <col min="1" max="1" width="2.7109375" style="1" customWidth="1"/>
    <col min="2" max="2" width="30.7109375" style="25" customWidth="1"/>
    <col min="3" max="4" width="15.7109375" style="25" customWidth="1"/>
    <col min="5" max="5" width="50.7109375" style="3" customWidth="1"/>
    <col min="6" max="8" width="4.7109375" style="3" customWidth="1"/>
    <col min="9" max="10" width="4.7109375" style="25" customWidth="1"/>
    <col min="11" max="11" width="4.85546875" style="25" customWidth="1"/>
    <col min="12" max="12" width="1.7109375" style="25" customWidth="1"/>
    <col min="13" max="15" width="10.7109375" style="25" customWidth="1"/>
    <col min="16" max="23" width="1.7109375" style="25" customWidth="1"/>
    <col min="24" max="24" width="5.7109375" style="25" customWidth="1"/>
    <col min="25" max="16384" width="9.140625" style="25"/>
  </cols>
  <sheetData>
    <row r="1" spans="1:26" ht="15.75" x14ac:dyDescent="0.25">
      <c r="A1" s="47" t="s">
        <v>274</v>
      </c>
      <c r="B1" s="19" t="s">
        <v>13</v>
      </c>
      <c r="C1" s="20" t="s">
        <v>6</v>
      </c>
      <c r="D1" s="20" t="s">
        <v>7</v>
      </c>
      <c r="E1" s="20" t="s">
        <v>8</v>
      </c>
      <c r="F1" s="20" t="s">
        <v>263</v>
      </c>
      <c r="G1" s="20" t="s">
        <v>264</v>
      </c>
      <c r="H1" s="20" t="s">
        <v>265</v>
      </c>
      <c r="I1" s="20" t="s">
        <v>266</v>
      </c>
      <c r="J1" s="20" t="s">
        <v>267</v>
      </c>
      <c r="K1" s="20" t="s">
        <v>268</v>
      </c>
      <c r="L1" s="20" t="s">
        <v>269</v>
      </c>
      <c r="M1" s="20" t="s">
        <v>270</v>
      </c>
      <c r="N1" s="14"/>
      <c r="O1" s="25" t="str">
        <f>IF(A1="S",CONCATENATE(Y$1,MID(B1,1,1),Z$1),CONCATENATE("&lt;tr class=""style3"" &gt;",S1,Q1,R1,"&lt;td&gt;",P1,"&lt;/td&gt;&lt;td&gt;",C1,"&lt;/td&gt;&lt;td&gt;",D1,"&lt;/td&gt;&lt;td&gt;",E1,"&lt;/td&gt;"))</f>
        <v>&lt;tr class="style2" &gt;&lt;td&gt;W&lt;/td&gt;&lt;td&gt;P&lt;/td&gt;&lt;td&gt;O&lt;/td&gt;&lt;td &gt;Surnames Starting with A&lt;/td&gt;&lt;td&gt;Birth Date&lt;/td&gt;&lt;td&gt;Death Date&lt;/td&gt;&lt;td&gt;Notes&lt;/td&gt;</v>
      </c>
      <c r="P1" s="6" t="str">
        <f>IF(I1="",B1,CONCATENATE("&lt;a href=""Web Pages/WP",I1,".htm""&gt;",B1,"&lt;img src=""zimages/cam.gif"" alt=""picture"" BORDER=0&gt;"))</f>
        <v>&lt;a href="Web Pages/WPPhoto Id.htm"&gt;Aaaa                            Names&lt;img src="zimages/cam.gif" alt="picture" BORDER=0&gt;</v>
      </c>
      <c r="Q1" s="25" t="str">
        <f>IF(F1="","&lt;td&gt;&lt;/td&gt;",CONCATENATE("&lt;td&gt;&lt;a href=""http://iowagravestones.org/gs_view.php?id=",F1,""" Target=""GPP""&gt;P&lt;/a&gt;&lt;/td&gt;"))</f>
        <v>&lt;td&gt;&lt;a href="http://iowagravestones.org/gs_view.php?id=GPP-ID" Target="GPP"&gt;P&lt;/a&gt;&lt;/td&gt;</v>
      </c>
      <c r="R1" s="25" t="str">
        <f>IF(H1="","   &lt;td&gt;&lt;/td&gt;",CONCATENATE("   &lt;td&gt;&lt;a href=""http://iagenweb.org/boards/",G1,"/obituaries/index.cgi?read=",H1,""" Target=""Obits""&gt;O&lt;/a&gt;&lt;/td&gt;"))</f>
        <v xml:space="preserve">   &lt;td&gt;&lt;a href="http://iagenweb.org/boards/Obit-County/obituaries/index.cgi?read=Obit-ID" Target="Obits"&gt;O&lt;/a&gt;&lt;/td&gt;</v>
      </c>
      <c r="S1" s="25" t="str">
        <f>IF(M1="","&lt;td&gt;&lt;/td&gt;",CONCATENATE("&lt;td&gt;&lt;a href=""http://iowawpagraves.org/view.php?id=",M1,""" target=""WPA""&gt;W&lt;/a&gt;&lt;/td&gt;"))</f>
        <v>&lt;td&gt;&lt;a href="http://iowawpagraves.org/view.php?id=WPA Ids" target="WPA"&gt;W&lt;/a&gt;&lt;/td&gt;</v>
      </c>
      <c r="T1" s="6" t="s">
        <v>184</v>
      </c>
      <c r="U1" s="26"/>
      <c r="Y1" s="25" t="s">
        <v>275</v>
      </c>
      <c r="Z1" s="25" t="s">
        <v>276</v>
      </c>
    </row>
    <row r="2" spans="1:26" x14ac:dyDescent="0.25">
      <c r="A2" s="34">
        <v>3760</v>
      </c>
      <c r="B2" s="34" t="s">
        <v>100</v>
      </c>
      <c r="C2" s="35" t="s">
        <v>44</v>
      </c>
      <c r="D2" s="35" t="s">
        <v>45</v>
      </c>
      <c r="E2" s="34"/>
      <c r="F2" s="33">
        <v>472661</v>
      </c>
      <c r="G2" s="38"/>
      <c r="H2" s="38"/>
      <c r="I2" s="38"/>
      <c r="J2" s="38"/>
      <c r="K2" s="38"/>
      <c r="L2" s="38"/>
      <c r="M2" s="1">
        <v>207258</v>
      </c>
      <c r="N2" s="44"/>
      <c r="O2" s="25" t="str">
        <f t="shared" ref="O2:O65" si="0">IF(A2="S",CONCATENATE(Y$1,MID(B2,1,1),Z$1),CONCATENATE("&lt;tr class=""style3"" &gt;",S2,Q2,R2,"&lt;td&gt;",P2,"&lt;/td&gt;&lt;td&gt;",C2,"&lt;/td&gt;&lt;td&gt;",D2,"&lt;/td&gt;&lt;td&gt;",E2,"&lt;/td&gt;"))</f>
        <v>&lt;tr class="style3" &gt;&lt;td&gt;&lt;a href="http://iowawpagraves.org/view.php?id=207258" target="WPA"&gt;W&lt;/a&gt;&lt;/td&gt;&lt;td&gt;&lt;a href="http://iowagravestones.org/gs_view.php?id=472661" Target="GPP"&gt;P&lt;/a&gt;&lt;/td&gt;   &lt;td&gt;&lt;/td&gt;&lt;td&gt;Anderson, A. K.&lt;/td&gt;&lt;td&gt;1831&lt;/td&gt;&lt;td&gt;1908&lt;/td&gt;&lt;td&gt;&lt;/td&gt;</v>
      </c>
      <c r="P2" s="6" t="str">
        <f t="shared" ref="P2:P65" si="1">IF(I2="",B2,CONCATENATE("&lt;a href=""Web Pages/WP",I2,".htm""&gt;",B2,"&lt;img src=""zimages/cam.gif"" alt=""picture"" BORDER=0&gt;"))</f>
        <v>Anderson, A. K.</v>
      </c>
      <c r="Q2" s="25" t="str">
        <f t="shared" ref="Q2:Q65" si="2">IF(F2="","&lt;td&gt;&lt;/td&gt;",CONCATENATE("&lt;td&gt;&lt;a href=""http://iowagravestones.org/gs_view.php?id=",F2,""" Target=""GPP""&gt;P&lt;/a&gt;&lt;/td&gt;"))</f>
        <v>&lt;td&gt;&lt;a href="http://iowagravestones.org/gs_view.php?id=472661" Target="GPP"&gt;P&lt;/a&gt;&lt;/td&gt;</v>
      </c>
      <c r="R2" s="25" t="str">
        <f t="shared" ref="R2:R65" si="3">IF(H2="","   &lt;td&gt;&lt;/td&gt;",CONCATENATE("   &lt;td&gt;&lt;a href=""http://iagenweb.org/boards/",G2,"/obituaries/index.cgi?read=",H2,""" Target=""Obits""&gt;O&lt;/a&gt;&lt;/td&gt;"))</f>
        <v xml:space="preserve">   &lt;td&gt;&lt;/td&gt;</v>
      </c>
      <c r="S2" s="25" t="str">
        <f t="shared" ref="S2:S65" si="4">IF(M2="","&lt;td&gt;&lt;/td&gt;",CONCATENATE("&lt;td&gt;&lt;a href=""http://iowawpagraves.org/view.php?id=",M2,""" target=""WPA""&gt;W&lt;/a&gt;&lt;/td&gt;"))</f>
        <v>&lt;td&gt;&lt;a href="http://iowawpagraves.org/view.php?id=207258" target="WPA"&gt;W&lt;/a&gt;&lt;/td&gt;</v>
      </c>
      <c r="T2" s="6" t="s">
        <v>184</v>
      </c>
      <c r="U2" s="26"/>
    </row>
    <row r="3" spans="1:26" x14ac:dyDescent="0.25">
      <c r="A3" s="34">
        <v>3759</v>
      </c>
      <c r="B3" s="34" t="s">
        <v>96</v>
      </c>
      <c r="C3" s="35" t="s">
        <v>97</v>
      </c>
      <c r="D3" s="35" t="s">
        <v>47</v>
      </c>
      <c r="E3" s="34" t="s">
        <v>94</v>
      </c>
      <c r="F3" s="33">
        <v>472658</v>
      </c>
      <c r="G3" s="38"/>
      <c r="H3" s="38"/>
      <c r="I3" s="38"/>
      <c r="J3" s="38"/>
      <c r="K3" s="38"/>
      <c r="L3" s="38"/>
      <c r="M3" s="1"/>
      <c r="N3" s="44"/>
      <c r="O3" s="25" t="str">
        <f t="shared" si="0"/>
        <v>&lt;tr class="style3" &gt;&lt;td&gt;&lt;/td&gt;&lt;td&gt;&lt;a href="http://iowagravestones.org/gs_view.php?id=472658" Target="GPP"&gt;P&lt;/a&gt;&lt;/td&gt;   &lt;td&gt;&lt;/td&gt;&lt;td&gt;Anderson, Adella V.&lt;/td&gt;&lt;td&gt;1873&lt;/td&gt;&lt;td&gt;1886&lt;/td&gt;&lt;td&gt;Same stone as: A. K. and Julia Anderson&lt;/td&gt;</v>
      </c>
      <c r="P3" s="6" t="str">
        <f t="shared" si="1"/>
        <v>Anderson, Adella V.</v>
      </c>
      <c r="Q3" s="25" t="str">
        <f t="shared" si="2"/>
        <v>&lt;td&gt;&lt;a href="http://iowagravestones.org/gs_view.php?id=472658" Target="GPP"&gt;P&lt;/a&gt;&lt;/td&gt;</v>
      </c>
      <c r="R3" s="25" t="str">
        <f t="shared" si="3"/>
        <v xml:space="preserve">   &lt;td&gt;&lt;/td&gt;</v>
      </c>
      <c r="S3" s="25" t="str">
        <f t="shared" si="4"/>
        <v>&lt;td&gt;&lt;/td&gt;</v>
      </c>
      <c r="T3" s="6" t="s">
        <v>184</v>
      </c>
      <c r="U3" s="26"/>
    </row>
    <row r="4" spans="1:26" x14ac:dyDescent="0.25">
      <c r="A4" s="34">
        <v>3759</v>
      </c>
      <c r="B4" s="34" t="s">
        <v>99</v>
      </c>
      <c r="C4" s="35" t="s">
        <v>46</v>
      </c>
      <c r="D4" s="35" t="s">
        <v>47</v>
      </c>
      <c r="E4" s="34" t="s">
        <v>94</v>
      </c>
      <c r="F4" s="33">
        <v>472660</v>
      </c>
      <c r="G4" s="38"/>
      <c r="H4" s="38"/>
      <c r="I4" s="38"/>
      <c r="J4" s="38"/>
      <c r="K4" s="38"/>
      <c r="L4" s="38"/>
      <c r="M4" s="1">
        <v>207187</v>
      </c>
      <c r="N4" s="44"/>
      <c r="O4" s="25" t="str">
        <f t="shared" si="0"/>
        <v>&lt;tr class="style3" &gt;&lt;td&gt;&lt;a href="http://iowawpagraves.org/view.php?id=207187" target="WPA"&gt;W&lt;/a&gt;&lt;/td&gt;&lt;td&gt;&lt;a href="http://iowagravestones.org/gs_view.php?id=472660" Target="GPP"&gt;P&lt;/a&gt;&lt;/td&gt;   &lt;td&gt;&lt;/td&gt;&lt;td&gt;Anderson, Anders E.&lt;/td&gt;&lt;td&gt;1867&lt;/td&gt;&lt;td&gt;1886&lt;/td&gt;&lt;td&gt;Same stone as: A. K. and Julia Anderson&lt;/td&gt;</v>
      </c>
      <c r="P4" s="6" t="str">
        <f t="shared" si="1"/>
        <v>Anderson, Anders E.</v>
      </c>
      <c r="Q4" s="25" t="str">
        <f t="shared" si="2"/>
        <v>&lt;td&gt;&lt;a href="http://iowagravestones.org/gs_view.php?id=472660" Target="GPP"&gt;P&lt;/a&gt;&lt;/td&gt;</v>
      </c>
      <c r="R4" s="25" t="str">
        <f t="shared" si="3"/>
        <v xml:space="preserve">   &lt;td&gt;&lt;/td&gt;</v>
      </c>
      <c r="S4" s="25" t="str">
        <f t="shared" si="4"/>
        <v>&lt;td&gt;&lt;a href="http://iowawpagraves.org/view.php?id=207187" target="WPA"&gt;W&lt;/a&gt;&lt;/td&gt;</v>
      </c>
      <c r="T4" s="6" t="s">
        <v>184</v>
      </c>
      <c r="U4" s="26"/>
    </row>
    <row r="5" spans="1:26" x14ac:dyDescent="0.25">
      <c r="A5" s="16" t="s">
        <v>1</v>
      </c>
      <c r="B5" s="40" t="s">
        <v>245</v>
      </c>
      <c r="C5" s="16" t="s">
        <v>37</v>
      </c>
      <c r="D5" s="16" t="s">
        <v>38</v>
      </c>
      <c r="E5" s="32"/>
      <c r="F5" s="38"/>
      <c r="G5" s="38"/>
      <c r="H5" s="38"/>
      <c r="I5" s="38"/>
      <c r="J5" s="38"/>
      <c r="K5" s="38"/>
      <c r="L5" s="38"/>
      <c r="M5" s="1">
        <v>207201</v>
      </c>
      <c r="N5" s="44"/>
      <c r="O5" s="25" t="str">
        <f t="shared" si="0"/>
        <v>&lt;tr class="style3" &gt;&lt;td&gt;&lt;a href="http://iowawpagraves.org/view.php?id=207201" target="WPA"&gt;W&lt;/a&gt;&lt;/td&gt;&lt;td&gt;&lt;/td&gt;   &lt;td&gt;&lt;/td&gt;&lt;td&gt;Anderson, Andreas&lt;/td&gt;&lt;td&gt;1858&lt;/td&gt;&lt;td&gt;1879&lt;/td&gt;&lt;td&gt;&lt;/td&gt;</v>
      </c>
      <c r="P5" s="6" t="str">
        <f t="shared" si="1"/>
        <v>Anderson, Andreas</v>
      </c>
      <c r="Q5" s="25" t="str">
        <f t="shared" si="2"/>
        <v>&lt;td&gt;&lt;/td&gt;</v>
      </c>
      <c r="R5" s="25" t="str">
        <f t="shared" si="3"/>
        <v xml:space="preserve">   &lt;td&gt;&lt;/td&gt;</v>
      </c>
      <c r="S5" s="25" t="str">
        <f t="shared" si="4"/>
        <v>&lt;td&gt;&lt;a href="http://iowawpagraves.org/view.php?id=207201" target="WPA"&gt;W&lt;/a&gt;&lt;/td&gt;</v>
      </c>
      <c r="T5" s="6" t="s">
        <v>184</v>
      </c>
      <c r="U5" s="26"/>
    </row>
    <row r="6" spans="1:26" x14ac:dyDescent="0.25">
      <c r="A6" s="33">
        <v>3762</v>
      </c>
      <c r="B6" s="33" t="s">
        <v>109</v>
      </c>
      <c r="C6" s="4" t="s">
        <v>41</v>
      </c>
      <c r="D6" s="4" t="s">
        <v>42</v>
      </c>
      <c r="E6" s="32" t="s">
        <v>94</v>
      </c>
      <c r="F6" s="33">
        <v>472667</v>
      </c>
      <c r="G6" s="38"/>
      <c r="H6" s="38"/>
      <c r="I6" s="38"/>
      <c r="J6" s="38"/>
      <c r="K6" s="38"/>
      <c r="L6" s="38"/>
      <c r="M6" s="1">
        <v>207264</v>
      </c>
      <c r="N6" s="44"/>
      <c r="O6" s="25" t="str">
        <f t="shared" si="0"/>
        <v>&lt;tr class="style3" &gt;&lt;td&gt;&lt;a href="http://iowawpagraves.org/view.php?id=207264" target="WPA"&gt;W&lt;/a&gt;&lt;/td&gt;&lt;td&gt;&lt;a href="http://iowagravestones.org/gs_view.php?id=472667" Target="GPP"&gt;P&lt;/a&gt;&lt;/td&gt;   &lt;td&gt;&lt;/td&gt;&lt;td&gt;Anderson, Anna T.&lt;/td&gt;&lt;td&gt;1800&lt;/td&gt;&lt;td&gt;1880&lt;/td&gt;&lt;td&gt;Same stone as: A. K. and Julia Anderson&lt;/td&gt;</v>
      </c>
      <c r="P6" s="6" t="str">
        <f t="shared" si="1"/>
        <v>Anderson, Anna T.</v>
      </c>
      <c r="Q6" s="25" t="str">
        <f t="shared" si="2"/>
        <v>&lt;td&gt;&lt;a href="http://iowagravestones.org/gs_view.php?id=472667" Target="GPP"&gt;P&lt;/a&gt;&lt;/td&gt;</v>
      </c>
      <c r="R6" s="25" t="str">
        <f t="shared" si="3"/>
        <v xml:space="preserve">   &lt;td&gt;&lt;/td&gt;</v>
      </c>
      <c r="S6" s="25" t="str">
        <f t="shared" si="4"/>
        <v>&lt;td&gt;&lt;a href="http://iowawpagraves.org/view.php?id=207264" target="WPA"&gt;W&lt;/a&gt;&lt;/td&gt;</v>
      </c>
      <c r="T6" s="6" t="s">
        <v>184</v>
      </c>
      <c r="U6" s="26"/>
    </row>
    <row r="7" spans="1:26" x14ac:dyDescent="0.25">
      <c r="A7" s="33">
        <v>3805</v>
      </c>
      <c r="B7" s="33" t="s">
        <v>235</v>
      </c>
      <c r="C7" s="1" t="s">
        <v>236</v>
      </c>
      <c r="D7" s="4" t="s">
        <v>237</v>
      </c>
      <c r="E7" s="33" t="s">
        <v>238</v>
      </c>
      <c r="F7" s="33">
        <v>472713</v>
      </c>
      <c r="G7" s="38"/>
      <c r="H7" s="38"/>
      <c r="I7" s="38"/>
      <c r="J7" s="38"/>
      <c r="K7" s="38"/>
      <c r="L7" s="38"/>
      <c r="M7" s="1">
        <v>207248</v>
      </c>
      <c r="N7" s="44"/>
      <c r="O7" s="25" t="str">
        <f t="shared" si="0"/>
        <v>&lt;tr class="style3" &gt;&lt;td&gt;&lt;a href="http://iowawpagraves.org/view.php?id=207248" target="WPA"&gt;W&lt;/a&gt;&lt;/td&gt;&lt;td&gt;&lt;a href="http://iowagravestones.org/gs_view.php?id=472713" Target="GPP"&gt;P&lt;/a&gt;&lt;/td&gt;   &lt;td&gt;&lt;/td&gt;&lt;td&gt;Anderson, Erick&lt;/td&gt;&lt;td&gt;Jan 20, 1827&lt;/td&gt;&lt;td&gt;June 23, 1906&lt;/td&gt;&lt;td&gt;Adjacent Stone to: Erick Anderson Family Stone&lt;/td&gt;</v>
      </c>
      <c r="P7" s="6" t="str">
        <f t="shared" si="1"/>
        <v>Anderson, Erick</v>
      </c>
      <c r="Q7" s="25" t="str">
        <f t="shared" si="2"/>
        <v>&lt;td&gt;&lt;a href="http://iowagravestones.org/gs_view.php?id=472713" Target="GPP"&gt;P&lt;/a&gt;&lt;/td&gt;</v>
      </c>
      <c r="R7" s="25" t="str">
        <f t="shared" si="3"/>
        <v xml:space="preserve">   &lt;td&gt;&lt;/td&gt;</v>
      </c>
      <c r="S7" s="25" t="str">
        <f t="shared" si="4"/>
        <v>&lt;td&gt;&lt;a href="http://iowawpagraves.org/view.php?id=207248" target="WPA"&gt;W&lt;/a&gt;&lt;/td&gt;</v>
      </c>
      <c r="T7" s="6" t="s">
        <v>184</v>
      </c>
      <c r="U7" s="26"/>
    </row>
    <row r="8" spans="1:26" x14ac:dyDescent="0.25">
      <c r="A8" s="33">
        <v>3804</v>
      </c>
      <c r="B8" s="33" t="s">
        <v>234</v>
      </c>
      <c r="C8" s="1"/>
      <c r="D8" s="1"/>
      <c r="E8" s="33"/>
      <c r="F8" s="33">
        <v>472712</v>
      </c>
      <c r="G8" s="38"/>
      <c r="H8" s="38"/>
      <c r="I8" s="38"/>
      <c r="J8" s="38"/>
      <c r="K8" s="38"/>
      <c r="L8" s="38"/>
      <c r="M8" s="38"/>
      <c r="N8" s="44"/>
      <c r="O8" s="25" t="str">
        <f t="shared" si="0"/>
        <v>&lt;tr class="style3" &gt;&lt;td&gt;&lt;/td&gt;&lt;td&gt;&lt;a href="http://iowagravestones.org/gs_view.php?id=472712" Target="GPP"&gt;P&lt;/a&gt;&lt;/td&gt;   &lt;td&gt;&lt;/td&gt;&lt;td&gt;Anderson, Erick Family Stone&lt;/td&gt;&lt;td&gt;&lt;/td&gt;&lt;td&gt;&lt;/td&gt;&lt;td&gt;&lt;/td&gt;</v>
      </c>
      <c r="P8" s="6" t="str">
        <f t="shared" si="1"/>
        <v>Anderson, Erick Family Stone</v>
      </c>
      <c r="Q8" s="25" t="str">
        <f t="shared" si="2"/>
        <v>&lt;td&gt;&lt;a href="http://iowagravestones.org/gs_view.php?id=472712" Target="GPP"&gt;P&lt;/a&gt;&lt;/td&gt;</v>
      </c>
      <c r="R8" s="25" t="str">
        <f t="shared" si="3"/>
        <v xml:space="preserve">   &lt;td&gt;&lt;/td&gt;</v>
      </c>
      <c r="S8" s="25" t="str">
        <f t="shared" si="4"/>
        <v>&lt;td&gt;&lt;/td&gt;</v>
      </c>
      <c r="T8" s="6" t="s">
        <v>184</v>
      </c>
      <c r="U8" s="26"/>
    </row>
    <row r="9" spans="1:26" x14ac:dyDescent="0.25">
      <c r="A9" s="33">
        <v>3759</v>
      </c>
      <c r="B9" s="33" t="s">
        <v>95</v>
      </c>
      <c r="C9" s="4" t="s">
        <v>77</v>
      </c>
      <c r="D9" s="4" t="s">
        <v>47</v>
      </c>
      <c r="E9" s="33" t="s">
        <v>94</v>
      </c>
      <c r="F9" s="33">
        <v>472657</v>
      </c>
      <c r="G9" s="38"/>
      <c r="H9" s="38"/>
      <c r="I9" s="38"/>
      <c r="J9" s="38"/>
      <c r="K9" s="38"/>
      <c r="L9" s="38"/>
      <c r="M9" s="38"/>
      <c r="N9" s="44"/>
      <c r="O9" s="25" t="str">
        <f t="shared" si="0"/>
        <v>&lt;tr class="style3" &gt;&lt;td&gt;&lt;/td&gt;&lt;td&gt;&lt;a href="http://iowagravestones.org/gs_view.php?id=472657" Target="GPP"&gt;P&lt;/a&gt;&lt;/td&gt;   &lt;td&gt;&lt;/td&gt;&lt;td&gt;Anderson, Florence R.&lt;/td&gt;&lt;td&gt;1875&lt;/td&gt;&lt;td&gt;1886&lt;/td&gt;&lt;td&gt;Same stone as: A. K. and Julia Anderson&lt;/td&gt;</v>
      </c>
      <c r="P9" s="6" t="str">
        <f t="shared" si="1"/>
        <v>Anderson, Florence R.</v>
      </c>
      <c r="Q9" s="25" t="str">
        <f t="shared" si="2"/>
        <v>&lt;td&gt;&lt;a href="http://iowagravestones.org/gs_view.php?id=472657" Target="GPP"&gt;P&lt;/a&gt;&lt;/td&gt;</v>
      </c>
      <c r="R9" s="25" t="str">
        <f t="shared" si="3"/>
        <v xml:space="preserve">   &lt;td&gt;&lt;/td&gt;</v>
      </c>
      <c r="S9" s="25" t="str">
        <f t="shared" si="4"/>
        <v>&lt;td&gt;&lt;/td&gt;</v>
      </c>
      <c r="T9" s="6" t="s">
        <v>184</v>
      </c>
      <c r="U9" s="26"/>
    </row>
    <row r="10" spans="1:26" x14ac:dyDescent="0.25">
      <c r="A10" s="33">
        <v>3761</v>
      </c>
      <c r="B10" s="33" t="s">
        <v>98</v>
      </c>
      <c r="C10" s="4" t="s">
        <v>97</v>
      </c>
      <c r="D10" s="4" t="s">
        <v>42</v>
      </c>
      <c r="E10" s="33" t="s">
        <v>94</v>
      </c>
      <c r="F10" s="33">
        <v>472664</v>
      </c>
      <c r="G10" s="38"/>
      <c r="H10" s="38"/>
      <c r="I10" s="38"/>
      <c r="J10" s="38"/>
      <c r="K10" s="38"/>
      <c r="L10" s="38"/>
      <c r="M10" s="38"/>
      <c r="N10" s="44"/>
      <c r="O10" s="25" t="str">
        <f t="shared" si="0"/>
        <v>&lt;tr class="style3" &gt;&lt;td&gt;&lt;/td&gt;&lt;td&gt;&lt;a href="http://iowagravestones.org/gs_view.php?id=472664" Target="GPP"&gt;P&lt;/a&gt;&lt;/td&gt;   &lt;td&gt;&lt;/td&gt;&lt;td&gt;Anderson, Helma E.&lt;/td&gt;&lt;td&gt;1873&lt;/td&gt;&lt;td&gt;1880&lt;/td&gt;&lt;td&gt;Same stone as: A. K. and Julia Anderson&lt;/td&gt;</v>
      </c>
      <c r="P10" s="6" t="str">
        <f t="shared" si="1"/>
        <v>Anderson, Helma E.</v>
      </c>
      <c r="Q10" s="25" t="str">
        <f t="shared" si="2"/>
        <v>&lt;td&gt;&lt;a href="http://iowagravestones.org/gs_view.php?id=472664" Target="GPP"&gt;P&lt;/a&gt;&lt;/td&gt;</v>
      </c>
      <c r="R10" s="25" t="str">
        <f t="shared" si="3"/>
        <v xml:space="preserve">   &lt;td&gt;&lt;/td&gt;</v>
      </c>
      <c r="S10" s="25" t="str">
        <f t="shared" si="4"/>
        <v>&lt;td&gt;&lt;/td&gt;</v>
      </c>
      <c r="T10" s="6" t="s">
        <v>184</v>
      </c>
      <c r="U10" s="26"/>
    </row>
    <row r="11" spans="1:26" x14ac:dyDescent="0.25">
      <c r="A11" s="33">
        <v>3759</v>
      </c>
      <c r="B11" s="33" t="s">
        <v>98</v>
      </c>
      <c r="C11" s="4" t="s">
        <v>79</v>
      </c>
      <c r="D11" s="4" t="s">
        <v>47</v>
      </c>
      <c r="E11" s="37" t="s">
        <v>94</v>
      </c>
      <c r="F11" s="33">
        <v>472659</v>
      </c>
      <c r="G11" s="38"/>
      <c r="H11" s="38"/>
      <c r="I11" s="38"/>
      <c r="J11" s="38"/>
      <c r="K11" s="38"/>
      <c r="L11" s="38"/>
      <c r="M11" s="38"/>
      <c r="N11" s="44"/>
      <c r="O11" s="25" t="str">
        <f t="shared" si="0"/>
        <v>&lt;tr class="style3" &gt;&lt;td&gt;&lt;/td&gt;&lt;td&gt;&lt;a href="http://iowagravestones.org/gs_view.php?id=472659" Target="GPP"&gt;P&lt;/a&gt;&lt;/td&gt;   &lt;td&gt;&lt;/td&gt;&lt;td&gt;Anderson, Helma E.&lt;/td&gt;&lt;td&gt;1882&lt;/td&gt;&lt;td&gt;1886&lt;/td&gt;&lt;td&gt;Same stone as: A. K. and Julia Anderson&lt;/td&gt;</v>
      </c>
      <c r="P11" s="6" t="str">
        <f t="shared" si="1"/>
        <v>Anderson, Helma E.</v>
      </c>
      <c r="Q11" s="25" t="str">
        <f t="shared" si="2"/>
        <v>&lt;td&gt;&lt;a href="http://iowagravestones.org/gs_view.php?id=472659" Target="GPP"&gt;P&lt;/a&gt;&lt;/td&gt;</v>
      </c>
      <c r="R11" s="25" t="str">
        <f t="shared" si="3"/>
        <v xml:space="preserve">   &lt;td&gt;&lt;/td&gt;</v>
      </c>
      <c r="S11" s="25" t="str">
        <f t="shared" si="4"/>
        <v>&lt;td&gt;&lt;/td&gt;</v>
      </c>
      <c r="T11" s="6" t="s">
        <v>184</v>
      </c>
      <c r="U11" s="26"/>
    </row>
    <row r="12" spans="1:26" x14ac:dyDescent="0.25">
      <c r="A12" s="33">
        <v>3807</v>
      </c>
      <c r="B12" s="33" t="s">
        <v>242</v>
      </c>
      <c r="C12" s="1" t="s">
        <v>243</v>
      </c>
      <c r="D12" s="4" t="s">
        <v>244</v>
      </c>
      <c r="E12" s="33" t="s">
        <v>238</v>
      </c>
      <c r="F12" s="33">
        <v>472715</v>
      </c>
      <c r="G12" s="38"/>
      <c r="H12" s="38"/>
      <c r="I12" s="38"/>
      <c r="J12" s="38"/>
      <c r="K12" s="38"/>
      <c r="L12" s="38"/>
      <c r="M12" s="1">
        <v>207213</v>
      </c>
      <c r="N12" s="44"/>
      <c r="O12" s="25" t="str">
        <f t="shared" si="0"/>
        <v>&lt;tr class="style3" &gt;&lt;td&gt;&lt;a href="http://iowawpagraves.org/view.php?id=207213" target="WPA"&gt;W&lt;/a&gt;&lt;/td&gt;&lt;td&gt;&lt;a href="http://iowagravestones.org/gs_view.php?id=472715" Target="GPP"&gt;P&lt;/a&gt;&lt;/td&gt;   &lt;td&gt;&lt;/td&gt;&lt;td&gt;Anderson, Henry A.&lt;/td&gt;&lt;td&gt;Oct 11, 1866&lt;/td&gt;&lt;td&gt;May 2, 1902&lt;/td&gt;&lt;td&gt;Adjacent Stone to: Erick Anderson Family Stone&lt;/td&gt;</v>
      </c>
      <c r="P12" s="6" t="str">
        <f t="shared" si="1"/>
        <v>Anderson, Henry A.</v>
      </c>
      <c r="Q12" s="25" t="str">
        <f t="shared" si="2"/>
        <v>&lt;td&gt;&lt;a href="http://iowagravestones.org/gs_view.php?id=472715" Target="GPP"&gt;P&lt;/a&gt;&lt;/td&gt;</v>
      </c>
      <c r="R12" s="25" t="str">
        <f t="shared" si="3"/>
        <v xml:space="preserve">   &lt;td&gt;&lt;/td&gt;</v>
      </c>
      <c r="S12" s="25" t="str">
        <f t="shared" si="4"/>
        <v>&lt;td&gt;&lt;a href="http://iowawpagraves.org/view.php?id=207213" target="WPA"&gt;W&lt;/a&gt;&lt;/td&gt;</v>
      </c>
      <c r="T12" s="6" t="s">
        <v>184</v>
      </c>
      <c r="U12" s="26"/>
    </row>
    <row r="13" spans="1:26" x14ac:dyDescent="0.25">
      <c r="A13" s="33">
        <v>3760</v>
      </c>
      <c r="B13" s="33" t="s">
        <v>101</v>
      </c>
      <c r="C13" s="4" t="s">
        <v>35</v>
      </c>
      <c r="D13" s="4" t="s">
        <v>36</v>
      </c>
      <c r="E13" s="37"/>
      <c r="F13" s="33">
        <v>472662</v>
      </c>
      <c r="G13" s="38"/>
      <c r="H13" s="38"/>
      <c r="I13" s="38"/>
      <c r="J13" s="38"/>
      <c r="K13" s="38"/>
      <c r="L13" s="38"/>
      <c r="M13" s="1">
        <v>207281</v>
      </c>
      <c r="N13" s="44"/>
      <c r="O13" s="25" t="str">
        <f t="shared" si="0"/>
        <v>&lt;tr class="style3" &gt;&lt;td&gt;&lt;a href="http://iowawpagraves.org/view.php?id=207281" target="WPA"&gt;W&lt;/a&gt;&lt;/td&gt;&lt;td&gt;&lt;a href="http://iowagravestones.org/gs_view.php?id=472662" Target="GPP"&gt;P&lt;/a&gt;&lt;/td&gt;   &lt;td&gt;&lt;/td&gt;&lt;td&gt;Anderson, Julia&lt;/td&gt;&lt;td&gt;1836&lt;/td&gt;&lt;td&gt;1927&lt;/td&gt;&lt;td&gt;&lt;/td&gt;</v>
      </c>
      <c r="P13" s="6" t="str">
        <f t="shared" si="1"/>
        <v>Anderson, Julia</v>
      </c>
      <c r="Q13" s="25" t="str">
        <f t="shared" si="2"/>
        <v>&lt;td&gt;&lt;a href="http://iowagravestones.org/gs_view.php?id=472662" Target="GPP"&gt;P&lt;/a&gt;&lt;/td&gt;</v>
      </c>
      <c r="R13" s="25" t="str">
        <f t="shared" si="3"/>
        <v xml:space="preserve">   &lt;td&gt;&lt;/td&gt;</v>
      </c>
      <c r="S13" s="25" t="str">
        <f t="shared" si="4"/>
        <v>&lt;td&gt;&lt;a href="http://iowawpagraves.org/view.php?id=207281" target="WPA"&gt;W&lt;/a&gt;&lt;/td&gt;</v>
      </c>
      <c r="T13" s="6" t="s">
        <v>184</v>
      </c>
      <c r="U13" s="26"/>
    </row>
    <row r="14" spans="1:26" x14ac:dyDescent="0.25">
      <c r="A14" s="33">
        <v>3761</v>
      </c>
      <c r="B14" s="33" t="s">
        <v>102</v>
      </c>
      <c r="C14" s="4" t="s">
        <v>39</v>
      </c>
      <c r="D14" s="4" t="s">
        <v>40</v>
      </c>
      <c r="E14" s="37" t="s">
        <v>94</v>
      </c>
      <c r="F14" s="33">
        <v>472663</v>
      </c>
      <c r="G14" s="38"/>
      <c r="H14" s="38"/>
      <c r="I14" s="38"/>
      <c r="J14" s="38"/>
      <c r="K14" s="38"/>
      <c r="L14" s="38"/>
      <c r="M14" s="1">
        <v>207206</v>
      </c>
      <c r="N14" s="44"/>
      <c r="O14" s="25" t="str">
        <f t="shared" si="0"/>
        <v>&lt;tr class="style3" &gt;&lt;td&gt;&lt;a href="http://iowawpagraves.org/view.php?id=207206" target="WPA"&gt;W&lt;/a&gt;&lt;/td&gt;&lt;td&gt;&lt;a href="http://iowagravestones.org/gs_view.php?id=472663" Target="GPP"&gt;P&lt;/a&gt;&lt;/td&gt;   &lt;td&gt;&lt;/td&gt;&lt;td&gt;Anderson, K. Andrew&lt;/td&gt;&lt;td&gt;1856&lt;/td&gt;&lt;td&gt;1883&lt;/td&gt;&lt;td&gt;Same stone as: A. K. and Julia Anderson&lt;/td&gt;</v>
      </c>
      <c r="P14" s="6" t="str">
        <f t="shared" si="1"/>
        <v>Anderson, K. Andrew</v>
      </c>
      <c r="Q14" s="25" t="str">
        <f t="shared" si="2"/>
        <v>&lt;td&gt;&lt;a href="http://iowagravestones.org/gs_view.php?id=472663" Target="GPP"&gt;P&lt;/a&gt;&lt;/td&gt;</v>
      </c>
      <c r="R14" s="25" t="str">
        <f t="shared" si="3"/>
        <v xml:space="preserve">   &lt;td&gt;&lt;/td&gt;</v>
      </c>
      <c r="S14" s="25" t="str">
        <f t="shared" si="4"/>
        <v>&lt;td&gt;&lt;a href="http://iowawpagraves.org/view.php?id=207206" target="WPA"&gt;W&lt;/a&gt;&lt;/td&gt;</v>
      </c>
      <c r="T14" s="6" t="s">
        <v>184</v>
      </c>
      <c r="U14" s="26"/>
    </row>
    <row r="15" spans="1:26" x14ac:dyDescent="0.25">
      <c r="A15" s="33">
        <v>3762</v>
      </c>
      <c r="B15" s="33" t="s">
        <v>106</v>
      </c>
      <c r="C15" s="4" t="s">
        <v>107</v>
      </c>
      <c r="D15" s="4" t="s">
        <v>108</v>
      </c>
      <c r="E15" s="38" t="s">
        <v>94</v>
      </c>
      <c r="F15" s="33">
        <v>472666</v>
      </c>
      <c r="G15" s="38"/>
      <c r="H15" s="38"/>
      <c r="I15" s="38"/>
      <c r="J15" s="38"/>
      <c r="K15" s="38"/>
      <c r="L15" s="38"/>
      <c r="M15" s="38"/>
      <c r="N15" s="44"/>
      <c r="O15" s="25" t="str">
        <f t="shared" si="0"/>
        <v>&lt;tr class="style3" &gt;&lt;td&gt;&lt;/td&gt;&lt;td&gt;&lt;a href="http://iowagravestones.org/gs_view.php?id=472666" Target="GPP"&gt;P&lt;/a&gt;&lt;/td&gt;   &lt;td&gt;&lt;/td&gt;&lt;td&gt;Anderson, Knut&lt;/td&gt;&lt;td&gt;1803&lt;/td&gt;&lt;td&gt;1863&lt;/td&gt;&lt;td&gt;Same stone as: A. K. and Julia Anderson&lt;/td&gt;</v>
      </c>
      <c r="P15" s="6" t="str">
        <f t="shared" si="1"/>
        <v>Anderson, Knut</v>
      </c>
      <c r="Q15" s="25" t="str">
        <f t="shared" si="2"/>
        <v>&lt;td&gt;&lt;a href="http://iowagravestones.org/gs_view.php?id=472666" Target="GPP"&gt;P&lt;/a&gt;&lt;/td&gt;</v>
      </c>
      <c r="R15" s="25" t="str">
        <f t="shared" si="3"/>
        <v xml:space="preserve">   &lt;td&gt;&lt;/td&gt;</v>
      </c>
      <c r="S15" s="25" t="str">
        <f t="shared" si="4"/>
        <v>&lt;td&gt;&lt;/td&gt;</v>
      </c>
      <c r="T15" s="6" t="s">
        <v>184</v>
      </c>
      <c r="U15" s="26"/>
    </row>
    <row r="16" spans="1:26" x14ac:dyDescent="0.25">
      <c r="A16" s="33">
        <v>3806</v>
      </c>
      <c r="B16" s="33" t="s">
        <v>239</v>
      </c>
      <c r="C16" s="1" t="s">
        <v>240</v>
      </c>
      <c r="D16" s="1" t="s">
        <v>241</v>
      </c>
      <c r="E16" s="33" t="s">
        <v>238</v>
      </c>
      <c r="F16" s="33">
        <v>472714</v>
      </c>
      <c r="G16" s="38"/>
      <c r="H16" s="38"/>
      <c r="I16" s="38"/>
      <c r="J16" s="38"/>
      <c r="K16" s="38"/>
      <c r="L16" s="38"/>
      <c r="M16" s="38"/>
      <c r="N16" s="44"/>
      <c r="O16" s="25" t="str">
        <f t="shared" si="0"/>
        <v>&lt;tr class="style3" &gt;&lt;td&gt;&lt;/td&gt;&lt;td&gt;&lt;a href="http://iowagravestones.org/gs_view.php?id=472714" Target="GPP"&gt;P&lt;/a&gt;&lt;/td&gt;   &lt;td&gt;&lt;/td&gt;&lt;td&gt;Anderson, Mary&lt;/td&gt;&lt;td&gt;Mar 17, 1837&lt;/td&gt;&lt;td&gt;Apr. 21, 1925&lt;/td&gt;&lt;td&gt;Adjacent Stone to: Erick Anderson Family Stone&lt;/td&gt;</v>
      </c>
      <c r="P16" s="6" t="str">
        <f t="shared" si="1"/>
        <v>Anderson, Mary</v>
      </c>
      <c r="Q16" s="25" t="str">
        <f t="shared" si="2"/>
        <v>&lt;td&gt;&lt;a href="http://iowagravestones.org/gs_view.php?id=472714" Target="GPP"&gt;P&lt;/a&gt;&lt;/td&gt;</v>
      </c>
      <c r="R16" s="25" t="str">
        <f t="shared" si="3"/>
        <v xml:space="preserve">   &lt;td&gt;&lt;/td&gt;</v>
      </c>
      <c r="S16" s="25" t="str">
        <f t="shared" si="4"/>
        <v>&lt;td&gt;&lt;/td&gt;</v>
      </c>
      <c r="T16" s="6" t="s">
        <v>184</v>
      </c>
      <c r="U16" s="26"/>
    </row>
    <row r="17" spans="1:21" x14ac:dyDescent="0.25">
      <c r="A17" s="33">
        <v>3796</v>
      </c>
      <c r="B17" s="33" t="s">
        <v>210</v>
      </c>
      <c r="C17" s="1">
        <v>1879</v>
      </c>
      <c r="D17" s="1"/>
      <c r="E17" s="33"/>
      <c r="F17" s="33">
        <v>472703</v>
      </c>
      <c r="G17" s="38"/>
      <c r="H17" s="38"/>
      <c r="I17" s="38"/>
      <c r="J17" s="38"/>
      <c r="K17" s="38"/>
      <c r="L17" s="38"/>
      <c r="M17" s="38"/>
      <c r="N17" s="44"/>
      <c r="O17" s="25" t="str">
        <f t="shared" si="0"/>
        <v>&lt;tr class="style3" &gt;&lt;td&gt;&lt;/td&gt;&lt;td&gt;&lt;a href="http://iowagravestones.org/gs_view.php?id=472703" Target="GPP"&gt;P&lt;/a&gt;&lt;/td&gt;   &lt;td&gt;&lt;/td&gt;&lt;td&gt;Anderson, Phepn??&lt;/td&gt;&lt;td&gt;1879&lt;/td&gt;&lt;td&gt;&lt;/td&gt;&lt;td&gt;&lt;/td&gt;</v>
      </c>
      <c r="P17" s="6" t="str">
        <f t="shared" si="1"/>
        <v>Anderson, Phepn??</v>
      </c>
      <c r="Q17" s="25" t="str">
        <f t="shared" si="2"/>
        <v>&lt;td&gt;&lt;a href="http://iowagravestones.org/gs_view.php?id=472703" Target="GPP"&gt;P&lt;/a&gt;&lt;/td&gt;</v>
      </c>
      <c r="R17" s="25" t="str">
        <f t="shared" si="3"/>
        <v xml:space="preserve">   &lt;td&gt;&lt;/td&gt;</v>
      </c>
      <c r="S17" s="25" t="str">
        <f t="shared" si="4"/>
        <v>&lt;td&gt;&lt;/td&gt;</v>
      </c>
      <c r="T17" s="6" t="s">
        <v>184</v>
      </c>
      <c r="U17" s="26"/>
    </row>
    <row r="18" spans="1:21" x14ac:dyDescent="0.25">
      <c r="A18" s="33">
        <v>3759</v>
      </c>
      <c r="B18" s="33" t="s">
        <v>92</v>
      </c>
      <c r="C18" s="4" t="s">
        <v>93</v>
      </c>
      <c r="D18" s="4" t="s">
        <v>47</v>
      </c>
      <c r="E18" s="33" t="s">
        <v>94</v>
      </c>
      <c r="F18" s="33">
        <v>472656</v>
      </c>
      <c r="G18" s="38"/>
      <c r="H18" s="38"/>
      <c r="I18" s="38"/>
      <c r="J18" s="38"/>
      <c r="K18" s="38"/>
      <c r="L18" s="38"/>
      <c r="M18" s="38"/>
      <c r="N18" s="44"/>
      <c r="O18" s="25" t="str">
        <f t="shared" si="0"/>
        <v>&lt;tr class="style3" &gt;&lt;td&gt;&lt;/td&gt;&lt;td&gt;&lt;a href="http://iowagravestones.org/gs_view.php?id=472656" Target="GPP"&gt;P&lt;/a&gt;&lt;/td&gt;   &lt;td&gt;&lt;/td&gt;&lt;td&gt;Anderson, Rudolph T.&lt;/td&gt;&lt;td&gt;1869&lt;/td&gt;&lt;td&gt;1886&lt;/td&gt;&lt;td&gt;Same stone as: A. K. and Julia Anderson&lt;/td&gt;</v>
      </c>
      <c r="P18" s="6" t="str">
        <f t="shared" si="1"/>
        <v>Anderson, Rudolph T.</v>
      </c>
      <c r="Q18" s="25" t="str">
        <f t="shared" si="2"/>
        <v>&lt;td&gt;&lt;a href="http://iowagravestones.org/gs_view.php?id=472656" Target="GPP"&gt;P&lt;/a&gt;&lt;/td&gt;</v>
      </c>
      <c r="R18" s="25" t="str">
        <f t="shared" si="3"/>
        <v xml:space="preserve">   &lt;td&gt;&lt;/td&gt;</v>
      </c>
      <c r="S18" s="25" t="str">
        <f t="shared" si="4"/>
        <v>&lt;td&gt;&lt;/td&gt;</v>
      </c>
      <c r="T18" s="6" t="s">
        <v>184</v>
      </c>
      <c r="U18" s="26"/>
    </row>
    <row r="19" spans="1:21" x14ac:dyDescent="0.25">
      <c r="A19" s="33">
        <v>3761</v>
      </c>
      <c r="B19" s="33" t="s">
        <v>103</v>
      </c>
      <c r="C19" s="4" t="s">
        <v>104</v>
      </c>
      <c r="D19" s="4" t="s">
        <v>105</v>
      </c>
      <c r="E19" s="33" t="s">
        <v>94</v>
      </c>
      <c r="F19" s="33">
        <v>472665</v>
      </c>
      <c r="G19" s="38"/>
      <c r="H19" s="38"/>
      <c r="I19" s="38"/>
      <c r="J19" s="38"/>
      <c r="K19" s="38"/>
      <c r="L19" s="38"/>
      <c r="M19" s="38"/>
      <c r="N19" s="44"/>
      <c r="O19" s="25" t="str">
        <f t="shared" si="0"/>
        <v>&lt;tr class="style3" &gt;&lt;td&gt;&lt;/td&gt;&lt;td&gt;&lt;a href="http://iowagravestones.org/gs_view.php?id=472665" Target="GPP"&gt;P&lt;/a&gt;&lt;/td&gt;   &lt;td&gt;&lt;/td&gt;&lt;td&gt;Anderson, Vincent  C.&lt;/td&gt;&lt;td&gt;1894&lt;/td&gt;&lt;td&gt;1899&lt;/td&gt;&lt;td&gt;Same stone as: A. K. and Julia Anderson&lt;/td&gt;</v>
      </c>
      <c r="P19" s="6" t="str">
        <f t="shared" si="1"/>
        <v>Anderson, Vincent  C.</v>
      </c>
      <c r="Q19" s="25" t="str">
        <f t="shared" si="2"/>
        <v>&lt;td&gt;&lt;a href="http://iowagravestones.org/gs_view.php?id=472665" Target="GPP"&gt;P&lt;/a&gt;&lt;/td&gt;</v>
      </c>
      <c r="R19" s="25" t="str">
        <f t="shared" si="3"/>
        <v xml:space="preserve">   &lt;td&gt;&lt;/td&gt;</v>
      </c>
      <c r="S19" s="25" t="str">
        <f t="shared" si="4"/>
        <v>&lt;td&gt;&lt;/td&gt;</v>
      </c>
      <c r="T19" s="6" t="s">
        <v>184</v>
      </c>
      <c r="U19" s="26"/>
    </row>
    <row r="20" spans="1:21" ht="15.75" x14ac:dyDescent="0.25">
      <c r="A20" s="47" t="s">
        <v>274</v>
      </c>
      <c r="B20" s="48" t="s">
        <v>277</v>
      </c>
      <c r="C20" s="49" t="s">
        <v>6</v>
      </c>
      <c r="D20" s="49" t="s">
        <v>7</v>
      </c>
      <c r="E20" s="49"/>
      <c r="F20" s="23"/>
      <c r="G20" s="23"/>
      <c r="H20" s="23"/>
      <c r="I20" s="23"/>
      <c r="J20" s="23"/>
      <c r="K20" s="23"/>
      <c r="L20" s="23"/>
      <c r="M20" s="23"/>
      <c r="N20" s="44"/>
      <c r="O20" s="25" t="str">
        <f t="shared" si="0"/>
        <v>&lt;tr class="style2" &gt;&lt;td&gt;W&lt;/td&gt;&lt;td&gt;P&lt;/td&gt;&lt;td&gt;O&lt;/td&gt;&lt;td &gt;Surnames Starting with B&lt;/td&gt;&lt;td&gt;Birth Date&lt;/td&gt;&lt;td&gt;Death Date&lt;/td&gt;&lt;td&gt;Notes&lt;/td&gt;</v>
      </c>
      <c r="P20" s="6" t="str">
        <f t="shared" si="1"/>
        <v>Baaa                            Names</v>
      </c>
      <c r="Q20" s="25" t="str">
        <f t="shared" si="2"/>
        <v>&lt;td&gt;&lt;/td&gt;</v>
      </c>
      <c r="R20" s="25" t="str">
        <f t="shared" si="3"/>
        <v xml:space="preserve">   &lt;td&gt;&lt;/td&gt;</v>
      </c>
      <c r="S20" s="25" t="str">
        <f t="shared" si="4"/>
        <v>&lt;td&gt;&lt;/td&gt;</v>
      </c>
      <c r="T20" s="6" t="s">
        <v>184</v>
      </c>
      <c r="U20" s="26"/>
    </row>
    <row r="21" spans="1:21" ht="15.75" x14ac:dyDescent="0.25">
      <c r="A21" s="47" t="s">
        <v>274</v>
      </c>
      <c r="B21" s="48" t="s">
        <v>278</v>
      </c>
      <c r="C21" s="49" t="s">
        <v>6</v>
      </c>
      <c r="D21" s="49" t="s">
        <v>7</v>
      </c>
      <c r="E21" s="49"/>
      <c r="F21" s="23"/>
      <c r="G21" s="23"/>
      <c r="H21" s="23"/>
      <c r="I21" s="23"/>
      <c r="J21" s="23"/>
      <c r="K21" s="23"/>
      <c r="L21" s="23"/>
      <c r="M21" s="23"/>
      <c r="N21" s="44"/>
      <c r="O21" s="25" t="str">
        <f t="shared" si="0"/>
        <v>&lt;tr class="style2" &gt;&lt;td&gt;W&lt;/td&gt;&lt;td&gt;P&lt;/td&gt;&lt;td&gt;O&lt;/td&gt;&lt;td &gt;Surnames Starting with C&lt;/td&gt;&lt;td&gt;Birth Date&lt;/td&gt;&lt;td&gt;Death Date&lt;/td&gt;&lt;td&gt;Notes&lt;/td&gt;</v>
      </c>
      <c r="P21" s="6" t="str">
        <f t="shared" si="1"/>
        <v>Caaa                            Names</v>
      </c>
      <c r="Q21" s="25" t="str">
        <f t="shared" si="2"/>
        <v>&lt;td&gt;&lt;/td&gt;</v>
      </c>
      <c r="R21" s="25" t="str">
        <f t="shared" si="3"/>
        <v xml:space="preserve">   &lt;td&gt;&lt;/td&gt;</v>
      </c>
      <c r="S21" s="25" t="str">
        <f t="shared" si="4"/>
        <v>&lt;td&gt;&lt;/td&gt;</v>
      </c>
      <c r="T21" s="6" t="s">
        <v>184</v>
      </c>
      <c r="U21" s="26"/>
    </row>
    <row r="22" spans="1:21" ht="15.75" x14ac:dyDescent="0.25">
      <c r="A22" s="47" t="s">
        <v>274</v>
      </c>
      <c r="B22" s="48" t="s">
        <v>279</v>
      </c>
      <c r="C22" s="49" t="s">
        <v>6</v>
      </c>
      <c r="D22" s="49" t="s">
        <v>7</v>
      </c>
      <c r="E22" s="49"/>
      <c r="F22" s="23"/>
      <c r="G22" s="23"/>
      <c r="H22" s="23"/>
      <c r="I22" s="23"/>
      <c r="J22" s="23"/>
      <c r="K22" s="23"/>
      <c r="L22" s="23"/>
      <c r="M22" s="23"/>
      <c r="N22" s="44"/>
      <c r="O22" s="25" t="str">
        <f t="shared" si="0"/>
        <v>&lt;tr class="style2" &gt;&lt;td&gt;W&lt;/td&gt;&lt;td&gt;P&lt;/td&gt;&lt;td&gt;O&lt;/td&gt;&lt;td &gt;Surnames Starting with D&lt;/td&gt;&lt;td&gt;Birth Date&lt;/td&gt;&lt;td&gt;Death Date&lt;/td&gt;&lt;td&gt;Notes&lt;/td&gt;</v>
      </c>
      <c r="P22" s="6" t="str">
        <f t="shared" si="1"/>
        <v>Daaa                            Names</v>
      </c>
      <c r="Q22" s="25" t="str">
        <f t="shared" si="2"/>
        <v>&lt;td&gt;&lt;/td&gt;</v>
      </c>
      <c r="R22" s="25" t="str">
        <f t="shared" si="3"/>
        <v xml:space="preserve">   &lt;td&gt;&lt;/td&gt;</v>
      </c>
      <c r="S22" s="25" t="str">
        <f t="shared" si="4"/>
        <v>&lt;td&gt;&lt;/td&gt;</v>
      </c>
      <c r="T22" s="6" t="s">
        <v>184</v>
      </c>
      <c r="U22" s="26"/>
    </row>
    <row r="23" spans="1:21" x14ac:dyDescent="0.25">
      <c r="A23" s="16" t="s">
        <v>1</v>
      </c>
      <c r="B23" s="40" t="s">
        <v>29</v>
      </c>
      <c r="C23" s="16" t="s">
        <v>30</v>
      </c>
      <c r="D23" s="16" t="s">
        <v>31</v>
      </c>
      <c r="E23" s="32"/>
      <c r="F23" s="38"/>
      <c r="G23" s="38"/>
      <c r="H23" s="38"/>
      <c r="I23" s="38"/>
      <c r="J23" s="38"/>
      <c r="K23" s="38"/>
      <c r="L23" s="38"/>
      <c r="M23" s="1">
        <v>208583</v>
      </c>
      <c r="N23" s="44"/>
      <c r="O23" s="25" t="str">
        <f t="shared" si="0"/>
        <v>&lt;tr class="style3" &gt;&lt;td&gt;&lt;a href="http://iowawpagraves.org/view.php?id=208583" target="WPA"&gt;W&lt;/a&gt;&lt;/td&gt;&lt;td&gt;&lt;/td&gt;   &lt;td&gt;&lt;/td&gt;&lt;td&gt;Dyberig, Knudt&lt;/td&gt;&lt;td&gt;1824&lt;/td&gt;&lt;td&gt;1874&lt;/td&gt;&lt;td&gt;&lt;/td&gt;</v>
      </c>
      <c r="P23" s="6" t="str">
        <f t="shared" si="1"/>
        <v>Dyberig, Knudt</v>
      </c>
      <c r="Q23" s="25" t="str">
        <f t="shared" si="2"/>
        <v>&lt;td&gt;&lt;/td&gt;</v>
      </c>
      <c r="R23" s="25" t="str">
        <f t="shared" si="3"/>
        <v xml:space="preserve">   &lt;td&gt;&lt;/td&gt;</v>
      </c>
      <c r="S23" s="25" t="str">
        <f t="shared" si="4"/>
        <v>&lt;td&gt;&lt;a href="http://iowawpagraves.org/view.php?id=208583" target="WPA"&gt;W&lt;/a&gt;&lt;/td&gt;</v>
      </c>
      <c r="T23" s="6" t="s">
        <v>184</v>
      </c>
      <c r="U23" s="26"/>
    </row>
    <row r="24" spans="1:21" x14ac:dyDescent="0.25">
      <c r="A24" s="16" t="s">
        <v>1</v>
      </c>
      <c r="B24" s="40" t="s">
        <v>32</v>
      </c>
      <c r="C24" s="16" t="s">
        <v>33</v>
      </c>
      <c r="D24" s="16" t="s">
        <v>34</v>
      </c>
      <c r="E24" s="32"/>
      <c r="F24" s="38"/>
      <c r="G24" s="38"/>
      <c r="H24" s="38"/>
      <c r="I24" s="38"/>
      <c r="J24" s="38"/>
      <c r="K24" s="38"/>
      <c r="L24" s="38"/>
      <c r="M24" s="1">
        <v>208584</v>
      </c>
      <c r="N24" s="44"/>
      <c r="O24" s="25" t="str">
        <f t="shared" si="0"/>
        <v>&lt;tr class="style3" &gt;&lt;td&gt;&lt;a href="http://iowawpagraves.org/view.php?id=208584" target="WPA"&gt;W&lt;/a&gt;&lt;/td&gt;&lt;td&gt;&lt;/td&gt;   &lt;td&gt;&lt;/td&gt;&lt;td&gt;Dyberig, Parbro&lt;/td&gt;&lt;td&gt;1829&lt;/td&gt;&lt;td&gt;1904&lt;/td&gt;&lt;td&gt;&lt;/td&gt;</v>
      </c>
      <c r="P24" s="6" t="str">
        <f t="shared" si="1"/>
        <v>Dyberig, Parbro</v>
      </c>
      <c r="Q24" s="25" t="str">
        <f t="shared" si="2"/>
        <v>&lt;td&gt;&lt;/td&gt;</v>
      </c>
      <c r="R24" s="25" t="str">
        <f t="shared" si="3"/>
        <v xml:space="preserve">   &lt;td&gt;&lt;/td&gt;</v>
      </c>
      <c r="S24" s="25" t="str">
        <f t="shared" si="4"/>
        <v>&lt;td&gt;&lt;a href="http://iowawpagraves.org/view.php?id=208584" target="WPA"&gt;W&lt;/a&gt;&lt;/td&gt;</v>
      </c>
      <c r="T24" s="6" t="s">
        <v>184</v>
      </c>
      <c r="U24" s="26"/>
    </row>
    <row r="25" spans="1:21" ht="15.75" x14ac:dyDescent="0.25">
      <c r="A25" s="47" t="s">
        <v>274</v>
      </c>
      <c r="B25" s="48" t="s">
        <v>280</v>
      </c>
      <c r="C25" s="49" t="s">
        <v>6</v>
      </c>
      <c r="D25" s="49" t="s">
        <v>7</v>
      </c>
      <c r="E25" s="49"/>
      <c r="F25" s="23"/>
      <c r="G25" s="23"/>
      <c r="H25" s="23"/>
      <c r="I25" s="23"/>
      <c r="J25" s="23"/>
      <c r="K25" s="23"/>
      <c r="L25" s="23"/>
      <c r="M25" s="23"/>
      <c r="N25" s="44"/>
      <c r="O25" s="25" t="str">
        <f t="shared" si="0"/>
        <v>&lt;tr class="style2" &gt;&lt;td&gt;W&lt;/td&gt;&lt;td&gt;P&lt;/td&gt;&lt;td&gt;O&lt;/td&gt;&lt;td &gt;Surnames Starting with E&lt;/td&gt;&lt;td&gt;Birth Date&lt;/td&gt;&lt;td&gt;Death Date&lt;/td&gt;&lt;td&gt;Notes&lt;/td&gt;</v>
      </c>
      <c r="P25" s="6" t="str">
        <f t="shared" si="1"/>
        <v>Eaaa                            Names</v>
      </c>
      <c r="Q25" s="25" t="str">
        <f t="shared" si="2"/>
        <v>&lt;td&gt;&lt;/td&gt;</v>
      </c>
      <c r="R25" s="25" t="str">
        <f t="shared" si="3"/>
        <v xml:space="preserve">   &lt;td&gt;&lt;/td&gt;</v>
      </c>
      <c r="S25" s="25" t="str">
        <f t="shared" si="4"/>
        <v>&lt;td&gt;&lt;/td&gt;</v>
      </c>
      <c r="T25" s="6" t="s">
        <v>184</v>
      </c>
      <c r="U25" s="26"/>
    </row>
    <row r="26" spans="1:21" x14ac:dyDescent="0.25">
      <c r="A26" s="33">
        <v>3773</v>
      </c>
      <c r="B26" s="33" t="s">
        <v>132</v>
      </c>
      <c r="C26" s="1"/>
      <c r="D26" s="1"/>
      <c r="E26" s="33"/>
      <c r="F26" s="33">
        <v>472676</v>
      </c>
      <c r="G26" s="38"/>
      <c r="H26" s="38"/>
      <c r="I26" s="38"/>
      <c r="J26" s="38"/>
      <c r="K26" s="38"/>
      <c r="L26" s="38"/>
      <c r="M26" s="38"/>
      <c r="N26" s="44"/>
      <c r="O26" s="25" t="str">
        <f t="shared" si="0"/>
        <v>&lt;tr class="style3" &gt;&lt;td&gt;&lt;/td&gt;&lt;td&gt;&lt;a href="http://iowagravestones.org/gs_view.php?id=472676" Target="GPP"&gt;P&lt;/a&gt;&lt;/td&gt;   &lt;td&gt;&lt;/td&gt;&lt;td&gt;Ericksen, Knud&lt;/td&gt;&lt;td&gt;&lt;/td&gt;&lt;td&gt;&lt;/td&gt;&lt;td&gt;&lt;/td&gt;</v>
      </c>
      <c r="P26" s="6" t="str">
        <f t="shared" si="1"/>
        <v>Ericksen, Knud</v>
      </c>
      <c r="Q26" s="25" t="str">
        <f t="shared" si="2"/>
        <v>&lt;td&gt;&lt;a href="http://iowagravestones.org/gs_view.php?id=472676" Target="GPP"&gt;P&lt;/a&gt;&lt;/td&gt;</v>
      </c>
      <c r="R26" s="25" t="str">
        <f t="shared" si="3"/>
        <v xml:space="preserve">   &lt;td&gt;&lt;/td&gt;</v>
      </c>
      <c r="S26" s="25" t="str">
        <f t="shared" si="4"/>
        <v>&lt;td&gt;&lt;/td&gt;</v>
      </c>
      <c r="T26" s="6" t="s">
        <v>184</v>
      </c>
      <c r="U26" s="26"/>
    </row>
    <row r="27" spans="1:21" ht="15.75" x14ac:dyDescent="0.25">
      <c r="A27" s="47" t="s">
        <v>274</v>
      </c>
      <c r="B27" s="48" t="s">
        <v>281</v>
      </c>
      <c r="C27" s="49" t="s">
        <v>6</v>
      </c>
      <c r="D27" s="49" t="s">
        <v>7</v>
      </c>
      <c r="E27" s="49"/>
      <c r="F27" s="23"/>
      <c r="G27" s="23"/>
      <c r="H27" s="23"/>
      <c r="I27" s="23"/>
      <c r="J27" s="23"/>
      <c r="K27" s="23"/>
      <c r="L27" s="23"/>
      <c r="M27" s="23"/>
      <c r="N27" s="44"/>
      <c r="O27" s="25" t="str">
        <f t="shared" si="0"/>
        <v>&lt;tr class="style2" &gt;&lt;td&gt;W&lt;/td&gt;&lt;td&gt;P&lt;/td&gt;&lt;td&gt;O&lt;/td&gt;&lt;td &gt;Surnames Starting with F&lt;/td&gt;&lt;td&gt;Birth Date&lt;/td&gt;&lt;td&gt;Death Date&lt;/td&gt;&lt;td&gt;Notes&lt;/td&gt;</v>
      </c>
      <c r="P27" s="6" t="str">
        <f t="shared" si="1"/>
        <v>Faaa                            Names</v>
      </c>
      <c r="Q27" s="25" t="str">
        <f t="shared" si="2"/>
        <v>&lt;td&gt;&lt;/td&gt;</v>
      </c>
      <c r="R27" s="25" t="str">
        <f t="shared" si="3"/>
        <v xml:space="preserve">   &lt;td&gt;&lt;/td&gt;</v>
      </c>
      <c r="S27" s="25" t="str">
        <f t="shared" si="4"/>
        <v>&lt;td&gt;&lt;/td&gt;</v>
      </c>
      <c r="T27" s="6" t="s">
        <v>184</v>
      </c>
      <c r="U27" s="26"/>
    </row>
    <row r="28" spans="1:21" ht="15.75" x14ac:dyDescent="0.25">
      <c r="A28" s="47" t="s">
        <v>274</v>
      </c>
      <c r="B28" s="48" t="s">
        <v>282</v>
      </c>
      <c r="C28" s="49" t="s">
        <v>6</v>
      </c>
      <c r="D28" s="49" t="s">
        <v>7</v>
      </c>
      <c r="E28" s="49"/>
      <c r="F28" s="23"/>
      <c r="G28" s="23"/>
      <c r="H28" s="23"/>
      <c r="I28" s="23"/>
      <c r="J28" s="23"/>
      <c r="K28" s="23"/>
      <c r="L28" s="23"/>
      <c r="M28" s="23"/>
      <c r="N28" s="44"/>
      <c r="O28" s="25" t="str">
        <f t="shared" si="0"/>
        <v>&lt;tr class="style2" &gt;&lt;td&gt;W&lt;/td&gt;&lt;td&gt;P&lt;/td&gt;&lt;td&gt;O&lt;/td&gt;&lt;td &gt;Surnames Starting with G&lt;/td&gt;&lt;td&gt;Birth Date&lt;/td&gt;&lt;td&gt;Death Date&lt;/td&gt;&lt;td&gt;Notes&lt;/td&gt;</v>
      </c>
      <c r="P28" s="6" t="str">
        <f t="shared" si="1"/>
        <v>Gaaa                            Names</v>
      </c>
      <c r="Q28" s="25" t="str">
        <f t="shared" si="2"/>
        <v>&lt;td&gt;&lt;/td&gt;</v>
      </c>
      <c r="R28" s="25" t="str">
        <f t="shared" si="3"/>
        <v xml:space="preserve">   &lt;td&gt;&lt;/td&gt;</v>
      </c>
      <c r="S28" s="25" t="str">
        <f t="shared" si="4"/>
        <v>&lt;td&gt;&lt;/td&gt;</v>
      </c>
      <c r="T28" s="6" t="s">
        <v>184</v>
      </c>
      <c r="U28" s="26"/>
    </row>
    <row r="29" spans="1:21" x14ac:dyDescent="0.25">
      <c r="A29" s="16" t="s">
        <v>65</v>
      </c>
      <c r="B29" s="40" t="s">
        <v>57</v>
      </c>
      <c r="C29" s="16" t="s">
        <v>60</v>
      </c>
      <c r="D29" s="16" t="s">
        <v>73</v>
      </c>
      <c r="E29" s="33" t="s">
        <v>259</v>
      </c>
      <c r="F29" s="33">
        <v>420087</v>
      </c>
      <c r="G29" s="33"/>
      <c r="H29" s="33"/>
      <c r="I29" s="33"/>
      <c r="J29" s="33"/>
      <c r="K29" s="33"/>
      <c r="L29" s="33"/>
      <c r="M29" s="1">
        <v>209507</v>
      </c>
      <c r="N29" s="44"/>
      <c r="O29" s="25" t="str">
        <f t="shared" si="0"/>
        <v>&lt;tr class="style3" &gt;&lt;td&gt;&lt;a href="http://iowawpagraves.org/view.php?id=209507" target="WPA"&gt;W&lt;/a&gt;&lt;/td&gt;&lt;td&gt;&lt;a href="http://iowagravestones.org/gs_view.php?id=420087" Target="GPP"&gt;P&lt;/a&gt;&lt;/td&gt;   &lt;td&gt;&lt;/td&gt;&lt;td&gt;Garden, Halvor Haldorsen &lt;/td&gt;&lt;td&gt; Mar 17, 1828&lt;/td&gt;&lt;td&gt; Apr. 29, 1908&lt;/td&gt;&lt;td&gt;/Married to: Garden, Ingeborg Knudsdatter (Opdahl) Note: all of the Garden's were spelled Gorden in the WPA survey The WPA spelled Garden, Halvor Haldorsen  as Gorden, Hanvor&lt;/td&gt;</v>
      </c>
      <c r="P29" s="6" t="str">
        <f t="shared" si="1"/>
        <v xml:space="preserve">Garden, Halvor Haldorsen </v>
      </c>
      <c r="Q29" s="25" t="str">
        <f t="shared" si="2"/>
        <v>&lt;td&gt;&lt;a href="http://iowagravestones.org/gs_view.php?id=420087" Target="GPP"&gt;P&lt;/a&gt;&lt;/td&gt;</v>
      </c>
      <c r="R29" s="25" t="str">
        <f t="shared" si="3"/>
        <v xml:space="preserve">   &lt;td&gt;&lt;/td&gt;</v>
      </c>
      <c r="S29" s="25" t="str">
        <f t="shared" si="4"/>
        <v>&lt;td&gt;&lt;a href="http://iowawpagraves.org/view.php?id=209507" target="WPA"&gt;W&lt;/a&gt;&lt;/td&gt;</v>
      </c>
      <c r="T29" s="6" t="s">
        <v>184</v>
      </c>
      <c r="U29" s="26"/>
    </row>
    <row r="30" spans="1:21" x14ac:dyDescent="0.25">
      <c r="A30" s="16" t="s">
        <v>89</v>
      </c>
      <c r="B30" s="40" t="s">
        <v>85</v>
      </c>
      <c r="C30" s="16" t="s">
        <v>61</v>
      </c>
      <c r="D30" s="27" t="s">
        <v>62</v>
      </c>
      <c r="E30" s="33" t="s">
        <v>257</v>
      </c>
      <c r="F30" s="33">
        <v>420085</v>
      </c>
      <c r="G30" s="33" t="s">
        <v>91</v>
      </c>
      <c r="H30" s="33">
        <v>216042</v>
      </c>
      <c r="I30" s="33"/>
      <c r="J30" s="33"/>
      <c r="K30" s="33"/>
      <c r="L30" s="33"/>
      <c r="M30" s="1">
        <v>209505</v>
      </c>
      <c r="N30" s="44"/>
      <c r="O30" s="25" t="str">
        <f t="shared" si="0"/>
        <v>&lt;tr class="style3" &gt;&lt;td&gt;&lt;a href="http://iowawpagraves.org/view.php?id=209505" target="WPA"&gt;W&lt;/a&gt;&lt;/td&gt;&lt;td&gt;&lt;a href="http://iowagravestones.org/gs_view.php?id=420085" Target="GPP"&gt;P&lt;/a&gt;&lt;/td&gt;   &lt;td&gt;&lt;a href="http://iagenweb.org/boards/winneshiek/obituaries/index.cgi?read=216042" Target="Obits"&gt;O&lt;/a&gt;&lt;/td&gt;&lt;td&gt;Garden, Ingeborg Knudsdatter (Opdahl)&lt;/td&gt;&lt;td&gt; Oct 7, 1834&lt;/td&gt;&lt;td&gt;May  27,  1908&lt;/td&gt;&lt;td&gt;/Married to: Garden, Halvor Haldorsen  The WPA spelled Garden, Ingeborg Knudsdatter (Opdahl) as Gorden, Ingeborg&lt;/td&gt;</v>
      </c>
      <c r="P30" s="6" t="str">
        <f t="shared" si="1"/>
        <v>Garden, Ingeborg Knudsdatter (Opdahl)</v>
      </c>
      <c r="Q30" s="25" t="str">
        <f t="shared" si="2"/>
        <v>&lt;td&gt;&lt;a href="http://iowagravestones.org/gs_view.php?id=420085" Target="GPP"&gt;P&lt;/a&gt;&lt;/td&gt;</v>
      </c>
      <c r="R30" s="25" t="str">
        <f t="shared" si="3"/>
        <v xml:space="preserve">   &lt;td&gt;&lt;a href="http://iagenweb.org/boards/winneshiek/obituaries/index.cgi?read=216042" Target="Obits"&gt;O&lt;/a&gt;&lt;/td&gt;</v>
      </c>
      <c r="S30" s="25" t="str">
        <f t="shared" si="4"/>
        <v>&lt;td&gt;&lt;a href="http://iowawpagraves.org/view.php?id=209505" target="WPA"&gt;W&lt;/a&gt;&lt;/td&gt;</v>
      </c>
      <c r="T30" s="6" t="s">
        <v>184</v>
      </c>
      <c r="U30" s="26"/>
    </row>
    <row r="31" spans="1:21" x14ac:dyDescent="0.25">
      <c r="A31" s="16" t="s">
        <v>89</v>
      </c>
      <c r="B31" s="40" t="s">
        <v>249</v>
      </c>
      <c r="C31" s="16" t="s">
        <v>71</v>
      </c>
      <c r="D31" s="16" t="s">
        <v>72</v>
      </c>
      <c r="E31" s="33" t="s">
        <v>255</v>
      </c>
      <c r="F31" s="33">
        <v>420090</v>
      </c>
      <c r="G31" s="33" t="s">
        <v>91</v>
      </c>
      <c r="H31" s="33">
        <v>216045</v>
      </c>
      <c r="I31" s="33"/>
      <c r="J31" s="33"/>
      <c r="K31" s="33"/>
      <c r="L31" s="33"/>
      <c r="M31" s="1">
        <v>209502</v>
      </c>
      <c r="N31" s="44"/>
      <c r="O31" s="25" t="str">
        <f t="shared" si="0"/>
        <v>&lt;tr class="style3" &gt;&lt;td&gt;&lt;a href="http://iowawpagraves.org/view.php?id=209502" target="WPA"&gt;W&lt;/a&gt;&lt;/td&gt;&lt;td&gt;&lt;a href="http://iowagravestones.org/gs_view.php?id=420090" Target="GPP"&gt;P&lt;/a&gt;&lt;/td&gt;   &lt;td&gt;&lt;a href="http://iagenweb.org/boards/winneshiek/obituaries/index.cgi?read=216045" Target="Obits"&gt;O&lt;/a&gt;&lt;/td&gt;&lt;td&gt;Garden, Lillie  E.&lt;/td&gt;&lt;td&gt;Feb 23, 1871&lt;/td&gt;&lt;td&gt;Feb. 15, 1917&lt;/td&gt;&lt;td&gt;/Daughter of: Garden, Halvor Haldorsen &amp; Ingeborg The WPA spelled Garden, Lillie  E. as Gorden, Lillie&lt;/td&gt;</v>
      </c>
      <c r="P31" s="6" t="str">
        <f t="shared" si="1"/>
        <v>Garden, Lillie  E.</v>
      </c>
      <c r="Q31" s="25" t="str">
        <f t="shared" si="2"/>
        <v>&lt;td&gt;&lt;a href="http://iowagravestones.org/gs_view.php?id=420090" Target="GPP"&gt;P&lt;/a&gt;&lt;/td&gt;</v>
      </c>
      <c r="R31" s="25" t="str">
        <f t="shared" si="3"/>
        <v xml:space="preserve">   &lt;td&gt;&lt;a href="http://iagenweb.org/boards/winneshiek/obituaries/index.cgi?read=216045" Target="Obits"&gt;O&lt;/a&gt;&lt;/td&gt;</v>
      </c>
      <c r="S31" s="25" t="str">
        <f t="shared" si="4"/>
        <v>&lt;td&gt;&lt;a href="http://iowawpagraves.org/view.php?id=209502" target="WPA"&gt;W&lt;/a&gt;&lt;/td&gt;</v>
      </c>
      <c r="T31" s="6" t="s">
        <v>184</v>
      </c>
      <c r="U31" s="26"/>
    </row>
    <row r="32" spans="1:21" x14ac:dyDescent="0.25">
      <c r="A32" s="16" t="s">
        <v>89</v>
      </c>
      <c r="B32" s="40" t="s">
        <v>250</v>
      </c>
      <c r="C32" s="16" t="s">
        <v>67</v>
      </c>
      <c r="D32" s="16" t="s">
        <v>68</v>
      </c>
      <c r="E32" s="33" t="s">
        <v>256</v>
      </c>
      <c r="F32" s="33">
        <v>420089</v>
      </c>
      <c r="G32" s="33" t="s">
        <v>91</v>
      </c>
      <c r="H32" s="33">
        <v>216047</v>
      </c>
      <c r="I32" s="33"/>
      <c r="J32" s="33"/>
      <c r="K32" s="33"/>
      <c r="L32" s="33"/>
      <c r="M32" s="1">
        <v>209504</v>
      </c>
      <c r="N32" s="44"/>
      <c r="O32" s="25" t="str">
        <f t="shared" si="0"/>
        <v>&lt;tr class="style3" &gt;&lt;td&gt;&lt;a href="http://iowawpagraves.org/view.php?id=209504" target="WPA"&gt;W&lt;/a&gt;&lt;/td&gt;&lt;td&gt;&lt;a href="http://iowagravestones.org/gs_view.php?id=420089" Target="GPP"&gt;P&lt;/a&gt;&lt;/td&gt;   &lt;td&gt;&lt;a href="http://iagenweb.org/boards/winneshiek/obituaries/index.cgi?read=216047" Target="Obits"&gt;O&lt;/a&gt;&lt;/td&gt;&lt;td&gt;Garden, Mary Adelaide&lt;/td&gt;&lt;td&gt;Apr 15, 1867&lt;/td&gt;&lt;td&gt;Feb. 14, 1936&lt;/td&gt;&lt;td&gt;/Daughter of: Garden, Halvor Haldorsen &amp; Ingeborg The WPA spelled Garden, Mary Adelaide as Gorden, Mary A.&lt;/td&gt;</v>
      </c>
      <c r="P32" s="6" t="str">
        <f t="shared" si="1"/>
        <v>Garden, Mary Adelaide</v>
      </c>
      <c r="Q32" s="25" t="str">
        <f t="shared" si="2"/>
        <v>&lt;td&gt;&lt;a href="http://iowagravestones.org/gs_view.php?id=420089" Target="GPP"&gt;P&lt;/a&gt;&lt;/td&gt;</v>
      </c>
      <c r="R32" s="25" t="str">
        <f t="shared" si="3"/>
        <v xml:space="preserve">   &lt;td&gt;&lt;a href="http://iagenweb.org/boards/winneshiek/obituaries/index.cgi?read=216047" Target="Obits"&gt;O&lt;/a&gt;&lt;/td&gt;</v>
      </c>
      <c r="S32" s="25" t="str">
        <f t="shared" si="4"/>
        <v>&lt;td&gt;&lt;a href="http://iowawpagraves.org/view.php?id=209504" target="WPA"&gt;W&lt;/a&gt;&lt;/td&gt;</v>
      </c>
      <c r="T32" s="6" t="s">
        <v>184</v>
      </c>
      <c r="U32" s="26"/>
    </row>
    <row r="33" spans="1:21" x14ac:dyDescent="0.25">
      <c r="A33" s="16" t="s">
        <v>64</v>
      </c>
      <c r="B33" s="40" t="s">
        <v>248</v>
      </c>
      <c r="C33" s="16" t="s">
        <v>66</v>
      </c>
      <c r="D33" s="16" t="s">
        <v>63</v>
      </c>
      <c r="E33" s="33" t="s">
        <v>254</v>
      </c>
      <c r="F33" s="33"/>
      <c r="G33" s="33"/>
      <c r="H33" s="33"/>
      <c r="I33" s="33"/>
      <c r="J33" s="33"/>
      <c r="K33" s="33"/>
      <c r="L33" s="33"/>
      <c r="M33" s="1">
        <v>209501</v>
      </c>
      <c r="N33" s="44"/>
      <c r="O33" s="25" t="str">
        <f t="shared" si="0"/>
        <v>&lt;tr class="style3" &gt;&lt;td&gt;&lt;a href="http://iowawpagraves.org/view.php?id=209501" target="WPA"&gt;W&lt;/a&gt;&lt;/td&gt;&lt;td&gt;&lt;/td&gt;   &lt;td&gt;&lt;/td&gt;&lt;td&gt;Garden, Selecta Elvina &lt;/td&gt;&lt;td&gt;Jan. 31, 1863&lt;/td&gt;&lt;td&gt;1868&lt;/td&gt;&lt;td&gt;/Daughter of: Garden, Halvor Haldorsen &amp; Ingeborg The WPA spelled Garden, Selecta Elvina  as Gorden, Selecta&lt;/td&gt;</v>
      </c>
      <c r="P33" s="6" t="str">
        <f t="shared" si="1"/>
        <v xml:space="preserve">Garden, Selecta Elvina </v>
      </c>
      <c r="Q33" s="25" t="str">
        <f t="shared" si="2"/>
        <v>&lt;td&gt;&lt;/td&gt;</v>
      </c>
      <c r="R33" s="25" t="str">
        <f t="shared" si="3"/>
        <v xml:space="preserve">   &lt;td&gt;&lt;/td&gt;</v>
      </c>
      <c r="S33" s="25" t="str">
        <f t="shared" si="4"/>
        <v>&lt;td&gt;&lt;a href="http://iowawpagraves.org/view.php?id=209501" target="WPA"&gt;W&lt;/a&gt;&lt;/td&gt;</v>
      </c>
      <c r="T33" s="6" t="s">
        <v>184</v>
      </c>
      <c r="U33" s="26"/>
    </row>
    <row r="34" spans="1:21" x14ac:dyDescent="0.25">
      <c r="A34" s="16" t="s">
        <v>65</v>
      </c>
      <c r="B34" s="40" t="s">
        <v>251</v>
      </c>
      <c r="C34" s="16" t="s">
        <v>69</v>
      </c>
      <c r="D34" s="41" t="s">
        <v>70</v>
      </c>
      <c r="E34" s="37" t="s">
        <v>258</v>
      </c>
      <c r="F34" s="33">
        <v>420091</v>
      </c>
      <c r="G34" s="33"/>
      <c r="H34" s="33"/>
      <c r="I34" s="33"/>
      <c r="J34" s="33"/>
      <c r="K34" s="33"/>
      <c r="L34" s="33"/>
      <c r="M34" s="1">
        <v>209506</v>
      </c>
      <c r="N34" s="44"/>
      <c r="O34" s="25" t="str">
        <f t="shared" si="0"/>
        <v>&lt;tr class="style3" &gt;&lt;td&gt;&lt;a href="http://iowawpagraves.org/view.php?id=209506" target="WPA"&gt;W&lt;/a&gt;&lt;/td&gt;&lt;td&gt;&lt;a href="http://iowagravestones.org/gs_view.php?id=420091" Target="GPP"&gt;P&lt;/a&gt;&lt;/td&gt;   &lt;td&gt;&lt;/td&gt;&lt;td&gt;Garden, William Henry&lt;/td&gt;&lt;td&gt; Nov 26, 1857&lt;/td&gt;&lt;td&gt;June 23, 1931&lt;/td&gt;&lt;td&gt;/Son of: Garden, Halvor Haldorsen &amp; Ingeborg The WPA spelled Garden, William Henry as Gorden, William H.&lt;/td&gt;</v>
      </c>
      <c r="P34" s="6" t="str">
        <f t="shared" si="1"/>
        <v>Garden, William Henry</v>
      </c>
      <c r="Q34" s="25" t="str">
        <f t="shared" si="2"/>
        <v>&lt;td&gt;&lt;a href="http://iowagravestones.org/gs_view.php?id=420091" Target="GPP"&gt;P&lt;/a&gt;&lt;/td&gt;</v>
      </c>
      <c r="R34" s="25" t="str">
        <f t="shared" si="3"/>
        <v xml:space="preserve">   &lt;td&gt;&lt;/td&gt;</v>
      </c>
      <c r="S34" s="25" t="str">
        <f t="shared" si="4"/>
        <v>&lt;td&gt;&lt;a href="http://iowawpagraves.org/view.php?id=209506" target="WPA"&gt;W&lt;/a&gt;&lt;/td&gt;</v>
      </c>
      <c r="T34" s="6" t="s">
        <v>184</v>
      </c>
      <c r="U34" s="26"/>
    </row>
    <row r="35" spans="1:21" x14ac:dyDescent="0.25">
      <c r="A35" s="33">
        <v>3803</v>
      </c>
      <c r="B35" s="33" t="s">
        <v>232</v>
      </c>
      <c r="C35" s="4" t="s">
        <v>233</v>
      </c>
      <c r="D35" s="4" t="s">
        <v>43</v>
      </c>
      <c r="E35" s="33"/>
      <c r="F35" s="33">
        <v>472711</v>
      </c>
      <c r="G35" s="38"/>
      <c r="H35" s="38"/>
      <c r="I35" s="38"/>
      <c r="J35" s="38"/>
      <c r="K35" s="38"/>
      <c r="L35" s="38"/>
      <c r="M35" s="38"/>
      <c r="N35" s="44"/>
      <c r="O35" s="25" t="str">
        <f t="shared" si="0"/>
        <v>&lt;tr class="style3" &gt;&lt;td&gt;&lt;/td&gt;&lt;td&gt;&lt;a href="http://iowagravestones.org/gs_view.php?id=472711" Target="GPP"&gt;P&lt;/a&gt;&lt;/td&gt;   &lt;td&gt;&lt;/td&gt;&lt;td&gt;Graves, Jessie&lt;/td&gt;&lt;td&gt;1901&lt;/td&gt;&lt;td&gt;1902&lt;/td&gt;&lt;td&gt;&lt;/td&gt;</v>
      </c>
      <c r="P35" s="6" t="str">
        <f t="shared" si="1"/>
        <v>Graves, Jessie</v>
      </c>
      <c r="Q35" s="25" t="str">
        <f t="shared" si="2"/>
        <v>&lt;td&gt;&lt;a href="http://iowagravestones.org/gs_view.php?id=472711" Target="GPP"&gt;P&lt;/a&gt;&lt;/td&gt;</v>
      </c>
      <c r="R35" s="25" t="str">
        <f t="shared" si="3"/>
        <v xml:space="preserve">   &lt;td&gt;&lt;/td&gt;</v>
      </c>
      <c r="S35" s="25" t="str">
        <f t="shared" si="4"/>
        <v>&lt;td&gt;&lt;/td&gt;</v>
      </c>
      <c r="T35" s="6" t="s">
        <v>184</v>
      </c>
      <c r="U35" s="26"/>
    </row>
    <row r="36" spans="1:21" x14ac:dyDescent="0.25">
      <c r="A36" s="33">
        <v>3803</v>
      </c>
      <c r="B36" s="33" t="s">
        <v>230</v>
      </c>
      <c r="C36" s="4" t="s">
        <v>231</v>
      </c>
      <c r="D36" s="4" t="s">
        <v>157</v>
      </c>
      <c r="E36" s="33"/>
      <c r="F36" s="33">
        <v>472710</v>
      </c>
      <c r="G36" s="38"/>
      <c r="H36" s="38"/>
      <c r="I36" s="38"/>
      <c r="J36" s="38"/>
      <c r="K36" s="38"/>
      <c r="L36" s="38"/>
      <c r="M36" s="38"/>
      <c r="N36" s="44"/>
      <c r="O36" s="25" t="str">
        <f t="shared" si="0"/>
        <v>&lt;tr class="style3" &gt;&lt;td&gt;&lt;/td&gt;&lt;td&gt;&lt;a href="http://iowagravestones.org/gs_view.php?id=472710" Target="GPP"&gt;P&lt;/a&gt;&lt;/td&gt;   &lt;td&gt;&lt;/td&gt;&lt;td&gt;Graves, Ole Grue&lt;/td&gt;&lt;td&gt;1811&lt;/td&gt;&lt;td&gt;1881&lt;/td&gt;&lt;td&gt;&lt;/td&gt;</v>
      </c>
      <c r="P36" s="6" t="str">
        <f t="shared" si="1"/>
        <v>Graves, Ole Grue</v>
      </c>
      <c r="Q36" s="25" t="str">
        <f t="shared" si="2"/>
        <v>&lt;td&gt;&lt;a href="http://iowagravestones.org/gs_view.php?id=472710" Target="GPP"&gt;P&lt;/a&gt;&lt;/td&gt;</v>
      </c>
      <c r="R36" s="25" t="str">
        <f t="shared" si="3"/>
        <v xml:space="preserve">   &lt;td&gt;&lt;/td&gt;</v>
      </c>
      <c r="S36" s="25" t="str">
        <f t="shared" si="4"/>
        <v>&lt;td&gt;&lt;/td&gt;</v>
      </c>
      <c r="T36" s="6" t="s">
        <v>184</v>
      </c>
      <c r="U36" s="26"/>
    </row>
    <row r="37" spans="1:21" ht="15.75" x14ac:dyDescent="0.25">
      <c r="A37" s="47" t="s">
        <v>274</v>
      </c>
      <c r="B37" s="48" t="s">
        <v>283</v>
      </c>
      <c r="C37" s="49" t="s">
        <v>6</v>
      </c>
      <c r="D37" s="49" t="s">
        <v>7</v>
      </c>
      <c r="E37" s="49"/>
      <c r="F37" s="23"/>
      <c r="G37" s="23"/>
      <c r="H37" s="23"/>
      <c r="I37" s="23"/>
      <c r="J37" s="23"/>
      <c r="K37" s="23"/>
      <c r="L37" s="23"/>
      <c r="M37" s="23"/>
      <c r="N37" s="44"/>
      <c r="O37" s="25" t="str">
        <f t="shared" si="0"/>
        <v>&lt;tr class="style2" &gt;&lt;td&gt;W&lt;/td&gt;&lt;td&gt;P&lt;/td&gt;&lt;td&gt;O&lt;/td&gt;&lt;td &gt;Surnames Starting with H&lt;/td&gt;&lt;td&gt;Birth Date&lt;/td&gt;&lt;td&gt;Death Date&lt;/td&gt;&lt;td&gt;Notes&lt;/td&gt;</v>
      </c>
      <c r="P37" s="6" t="str">
        <f t="shared" si="1"/>
        <v>Haaa                            Names</v>
      </c>
      <c r="Q37" s="25" t="str">
        <f t="shared" si="2"/>
        <v>&lt;td&gt;&lt;/td&gt;</v>
      </c>
      <c r="R37" s="25" t="str">
        <f t="shared" si="3"/>
        <v xml:space="preserve">   &lt;td&gt;&lt;/td&gt;</v>
      </c>
      <c r="S37" s="25" t="str">
        <f t="shared" si="4"/>
        <v>&lt;td&gt;&lt;/td&gt;</v>
      </c>
      <c r="T37" s="6" t="s">
        <v>184</v>
      </c>
      <c r="U37" s="26"/>
    </row>
    <row r="38" spans="1:21" x14ac:dyDescent="0.25">
      <c r="A38" s="33">
        <v>3774</v>
      </c>
      <c r="B38" s="33" t="s">
        <v>133</v>
      </c>
      <c r="C38" s="1" t="s">
        <v>134</v>
      </c>
      <c r="D38" s="1" t="s">
        <v>135</v>
      </c>
      <c r="E38" s="33" t="s">
        <v>136</v>
      </c>
      <c r="F38" s="33">
        <v>472677</v>
      </c>
      <c r="G38" s="38"/>
      <c r="H38" s="38"/>
      <c r="I38" s="38"/>
      <c r="J38" s="38"/>
      <c r="K38" s="38"/>
      <c r="L38" s="38"/>
      <c r="M38" s="38"/>
      <c r="N38" s="44"/>
      <c r="O38" s="25" t="str">
        <f t="shared" si="0"/>
        <v>&lt;tr class="style3" &gt;&lt;td&gt;&lt;/td&gt;&lt;td&gt;&lt;a href="http://iowagravestones.org/gs_view.php?id=472677" Target="GPP"&gt;P&lt;/a&gt;&lt;/td&gt;   &lt;td&gt;&lt;/td&gt;&lt;td&gt;Hagen, Gjertru Olsdatter&lt;/td&gt;&lt;td&gt;Dec 10, 1798&lt;/td&gt;&lt;td&gt;Sep 21, 1874&lt;/td&gt;&lt;td&gt;Age 75 yrs 9 M 11D Same stone as: Helge Olson Hagen&lt;/td&gt;</v>
      </c>
      <c r="P38" s="6" t="str">
        <f t="shared" si="1"/>
        <v>Hagen, Gjertru Olsdatter</v>
      </c>
      <c r="Q38" s="25" t="str">
        <f t="shared" si="2"/>
        <v>&lt;td&gt;&lt;a href="http://iowagravestones.org/gs_view.php?id=472677" Target="GPP"&gt;P&lt;/a&gt;&lt;/td&gt;</v>
      </c>
      <c r="R38" s="25" t="str">
        <f t="shared" si="3"/>
        <v xml:space="preserve">   &lt;td&gt;&lt;/td&gt;</v>
      </c>
      <c r="S38" s="25" t="str">
        <f t="shared" si="4"/>
        <v>&lt;td&gt;&lt;/td&gt;</v>
      </c>
      <c r="T38" s="6" t="s">
        <v>184</v>
      </c>
      <c r="U38" s="26"/>
    </row>
    <row r="39" spans="1:21" x14ac:dyDescent="0.25">
      <c r="A39" s="33">
        <v>3775</v>
      </c>
      <c r="B39" s="33" t="s">
        <v>137</v>
      </c>
      <c r="C39" s="1" t="s">
        <v>138</v>
      </c>
      <c r="D39" s="1" t="s">
        <v>139</v>
      </c>
      <c r="E39" s="33" t="s">
        <v>140</v>
      </c>
      <c r="F39" s="33">
        <v>472678</v>
      </c>
      <c r="G39" s="38"/>
      <c r="H39" s="38"/>
      <c r="I39" s="38"/>
      <c r="J39" s="38"/>
      <c r="K39" s="38"/>
      <c r="L39" s="38"/>
      <c r="M39" s="38"/>
      <c r="N39" s="44"/>
      <c r="O39" s="25" t="str">
        <f t="shared" si="0"/>
        <v>&lt;tr class="style3" &gt;&lt;td&gt;&lt;/td&gt;&lt;td&gt;&lt;a href="http://iowagravestones.org/gs_view.php?id=472678" Target="GPP"&gt;P&lt;/a&gt;&lt;/td&gt;   &lt;td&gt;&lt;/td&gt;&lt;td&gt;Hagen, Helge Olson&lt;/td&gt;&lt;td&gt;Jan 4, 1828&lt;/td&gt;&lt;td&gt;Sep 22, 1887&lt;/td&gt;&lt;td&gt;Same stone as: Gjertru Olsdatter Hagen&lt;/td&gt;</v>
      </c>
      <c r="P39" s="6" t="str">
        <f t="shared" si="1"/>
        <v>Hagen, Helge Olson</v>
      </c>
      <c r="Q39" s="25" t="str">
        <f t="shared" si="2"/>
        <v>&lt;td&gt;&lt;a href="http://iowagravestones.org/gs_view.php?id=472678" Target="GPP"&gt;P&lt;/a&gt;&lt;/td&gt;</v>
      </c>
      <c r="R39" s="25" t="str">
        <f t="shared" si="3"/>
        <v xml:space="preserve">   &lt;td&gt;&lt;/td&gt;</v>
      </c>
      <c r="S39" s="25" t="str">
        <f t="shared" si="4"/>
        <v>&lt;td&gt;&lt;/td&gt;</v>
      </c>
      <c r="T39" s="6" t="s">
        <v>184</v>
      </c>
      <c r="U39" s="26"/>
    </row>
    <row r="40" spans="1:21" x14ac:dyDescent="0.25">
      <c r="A40" s="33">
        <v>3784</v>
      </c>
      <c r="B40" s="33" t="s">
        <v>175</v>
      </c>
      <c r="C40" s="1"/>
      <c r="D40" s="4" t="s">
        <v>176</v>
      </c>
      <c r="E40" s="33"/>
      <c r="F40" s="33">
        <v>472690</v>
      </c>
      <c r="G40" s="38"/>
      <c r="H40" s="38"/>
      <c r="I40" s="38"/>
      <c r="J40" s="38"/>
      <c r="K40" s="38"/>
      <c r="L40" s="38"/>
      <c r="M40" s="38"/>
      <c r="N40" s="44"/>
      <c r="O40" s="25" t="str">
        <f t="shared" si="0"/>
        <v>&lt;tr class="style3" &gt;&lt;td&gt;&lt;/td&gt;&lt;td&gt;&lt;a href="http://iowagravestones.org/gs_view.php?id=472690" Target="GPP"&gt;P&lt;/a&gt;&lt;/td&gt;   &lt;td&gt;&lt;/td&gt;&lt;td&gt;Hah??Gerson, ?????&lt;/td&gt;&lt;td&gt;&lt;/td&gt;&lt;td&gt;1884&lt;/td&gt;&lt;td&gt;&lt;/td&gt;</v>
      </c>
      <c r="P40" s="6" t="str">
        <f t="shared" si="1"/>
        <v>Hah??Gerson, ?????</v>
      </c>
      <c r="Q40" s="25" t="str">
        <f t="shared" si="2"/>
        <v>&lt;td&gt;&lt;a href="http://iowagravestones.org/gs_view.php?id=472690" Target="GPP"&gt;P&lt;/a&gt;&lt;/td&gt;</v>
      </c>
      <c r="R40" s="25" t="str">
        <f t="shared" si="3"/>
        <v xml:space="preserve">   &lt;td&gt;&lt;/td&gt;</v>
      </c>
      <c r="S40" s="25" t="str">
        <f t="shared" si="4"/>
        <v>&lt;td&gt;&lt;/td&gt;</v>
      </c>
      <c r="T40" s="6" t="s">
        <v>184</v>
      </c>
      <c r="U40" s="26"/>
    </row>
    <row r="41" spans="1:21" x14ac:dyDescent="0.25">
      <c r="A41" s="33">
        <v>3792</v>
      </c>
      <c r="B41" s="33" t="s">
        <v>198</v>
      </c>
      <c r="C41" s="1" t="s">
        <v>199</v>
      </c>
      <c r="D41" s="1" t="s">
        <v>200</v>
      </c>
      <c r="E41" s="32" t="s">
        <v>201</v>
      </c>
      <c r="F41" s="33">
        <v>472699</v>
      </c>
      <c r="G41" s="38"/>
      <c r="H41" s="38"/>
      <c r="I41" s="38"/>
      <c r="J41" s="38"/>
      <c r="K41" s="38"/>
      <c r="L41" s="38"/>
      <c r="M41" s="38"/>
      <c r="N41" s="44"/>
      <c r="O41" s="25" t="str">
        <f t="shared" si="0"/>
        <v>&lt;tr class="style3" &gt;&lt;td&gt;&lt;/td&gt;&lt;td&gt;&lt;a href="http://iowagravestones.org/gs_view.php?id=472699" Target="GPP"&gt;P&lt;/a&gt;&lt;/td&gt;   &lt;td&gt;&lt;/td&gt;&lt;td&gt;Halverson, Elisebeth&lt;/td&gt;&lt;td&gt;June 21, 1798&lt;/td&gt;&lt;td&gt;July 29, 1892&lt;/td&gt;&lt;td&gt;Adjacent Stone to: Thomas Halvorson&lt;/td&gt;</v>
      </c>
      <c r="P41" s="6" t="str">
        <f t="shared" si="1"/>
        <v>Halverson, Elisebeth</v>
      </c>
      <c r="Q41" s="25" t="str">
        <f t="shared" si="2"/>
        <v>&lt;td&gt;&lt;a href="http://iowagravestones.org/gs_view.php?id=472699" Target="GPP"&gt;P&lt;/a&gt;&lt;/td&gt;</v>
      </c>
      <c r="R41" s="25" t="str">
        <f t="shared" si="3"/>
        <v xml:space="preserve">   &lt;td&gt;&lt;/td&gt;</v>
      </c>
      <c r="S41" s="25" t="str">
        <f t="shared" si="4"/>
        <v>&lt;td&gt;&lt;/td&gt;</v>
      </c>
      <c r="T41" s="6" t="s">
        <v>184</v>
      </c>
      <c r="U41" s="26"/>
    </row>
    <row r="42" spans="1:21" x14ac:dyDescent="0.25">
      <c r="A42" s="33">
        <v>3792</v>
      </c>
      <c r="B42" s="33" t="s">
        <v>195</v>
      </c>
      <c r="C42" s="1" t="s">
        <v>196</v>
      </c>
      <c r="D42" s="1" t="s">
        <v>197</v>
      </c>
      <c r="E42" s="33"/>
      <c r="F42" s="33">
        <v>472698</v>
      </c>
      <c r="G42" s="38"/>
      <c r="H42" s="38"/>
      <c r="I42" s="38"/>
      <c r="J42" s="38"/>
      <c r="K42" s="38"/>
      <c r="L42" s="38"/>
      <c r="M42" s="38"/>
      <c r="N42" s="44"/>
      <c r="O42" s="25" t="str">
        <f t="shared" si="0"/>
        <v>&lt;tr class="style3" &gt;&lt;td&gt;&lt;/td&gt;&lt;td&gt;&lt;a href="http://iowagravestones.org/gs_view.php?id=472698" Target="GPP"&gt;P&lt;/a&gt;&lt;/td&gt;   &lt;td&gt;&lt;/td&gt;&lt;td&gt;Halverson, Halvor&lt;/td&gt;&lt;td&gt;July 22, 1797&lt;/td&gt;&lt;td&gt;Mar 14, 1875&lt;/td&gt;&lt;td&gt;&lt;/td&gt;</v>
      </c>
      <c r="P42" s="6" t="str">
        <f t="shared" si="1"/>
        <v>Halverson, Halvor</v>
      </c>
      <c r="Q42" s="25" t="str">
        <f t="shared" si="2"/>
        <v>&lt;td&gt;&lt;a href="http://iowagravestones.org/gs_view.php?id=472698" Target="GPP"&gt;P&lt;/a&gt;&lt;/td&gt;</v>
      </c>
      <c r="R42" s="25" t="str">
        <f t="shared" si="3"/>
        <v xml:space="preserve">   &lt;td&gt;&lt;/td&gt;</v>
      </c>
      <c r="S42" s="25" t="str">
        <f t="shared" si="4"/>
        <v>&lt;td&gt;&lt;/td&gt;</v>
      </c>
      <c r="T42" s="6" t="s">
        <v>184</v>
      </c>
      <c r="U42" s="26"/>
    </row>
    <row r="43" spans="1:21" x14ac:dyDescent="0.25">
      <c r="A43" s="33">
        <v>3793</v>
      </c>
      <c r="B43" s="33" t="s">
        <v>202</v>
      </c>
      <c r="C43" s="1" t="s">
        <v>203</v>
      </c>
      <c r="D43" s="1" t="s">
        <v>204</v>
      </c>
      <c r="E43" s="33" t="s">
        <v>205</v>
      </c>
      <c r="F43" s="32">
        <v>472700</v>
      </c>
      <c r="G43" s="38"/>
      <c r="H43" s="38"/>
      <c r="I43" s="38"/>
      <c r="J43" s="38"/>
      <c r="K43" s="38"/>
      <c r="L43" s="38"/>
      <c r="M43" s="38"/>
      <c r="N43" s="44"/>
      <c r="O43" s="25" t="str">
        <f t="shared" si="0"/>
        <v>&lt;tr class="style3" &gt;&lt;td&gt;&lt;/td&gt;&lt;td&gt;&lt;a href="http://iowagravestones.org/gs_view.php?id=472700" Target="GPP"&gt;P&lt;/a&gt;&lt;/td&gt;   &lt;td&gt;&lt;/td&gt;&lt;td&gt;Halvorson, Thomas&lt;/td&gt;&lt;td&gt;Aug 7, 1868&lt;/td&gt;&lt;td&gt;Nov 11, 1868&lt;/td&gt;&lt;td&gt;Adjacent Stone to: Halvor and Elisebeth Halverson&lt;/td&gt;</v>
      </c>
      <c r="P43" s="6" t="str">
        <f t="shared" si="1"/>
        <v>Halvorson, Thomas</v>
      </c>
      <c r="Q43" s="25" t="str">
        <f t="shared" si="2"/>
        <v>&lt;td&gt;&lt;a href="http://iowagravestones.org/gs_view.php?id=472700" Target="GPP"&gt;P&lt;/a&gt;&lt;/td&gt;</v>
      </c>
      <c r="R43" s="25" t="str">
        <f t="shared" si="3"/>
        <v xml:space="preserve">   &lt;td&gt;&lt;/td&gt;</v>
      </c>
      <c r="S43" s="25" t="str">
        <f t="shared" si="4"/>
        <v>&lt;td&gt;&lt;/td&gt;</v>
      </c>
      <c r="T43" s="6" t="s">
        <v>184</v>
      </c>
      <c r="U43" s="26"/>
    </row>
    <row r="44" spans="1:21" ht="15.75" x14ac:dyDescent="0.25">
      <c r="A44" s="47" t="s">
        <v>274</v>
      </c>
      <c r="B44" s="48" t="s">
        <v>284</v>
      </c>
      <c r="C44" s="49" t="s">
        <v>6</v>
      </c>
      <c r="D44" s="49" t="s">
        <v>7</v>
      </c>
      <c r="E44" s="49"/>
      <c r="F44" s="23"/>
      <c r="G44" s="23"/>
      <c r="H44" s="23"/>
      <c r="I44" s="23"/>
      <c r="J44" s="23"/>
      <c r="K44" s="23"/>
      <c r="L44" s="23"/>
      <c r="M44" s="23"/>
      <c r="N44" s="44"/>
      <c r="O44" s="25" t="str">
        <f t="shared" si="0"/>
        <v>&lt;tr class="style2" &gt;&lt;td&gt;W&lt;/td&gt;&lt;td&gt;P&lt;/td&gt;&lt;td&gt;O&lt;/td&gt;&lt;td &gt;Surnames Starting with I&lt;/td&gt;&lt;td&gt;Birth Date&lt;/td&gt;&lt;td&gt;Death Date&lt;/td&gt;&lt;td&gt;Notes&lt;/td&gt;</v>
      </c>
      <c r="P44" s="6" t="str">
        <f t="shared" si="1"/>
        <v>Iaaa                            Names</v>
      </c>
      <c r="Q44" s="25" t="str">
        <f t="shared" si="2"/>
        <v>&lt;td&gt;&lt;/td&gt;</v>
      </c>
      <c r="R44" s="25" t="str">
        <f t="shared" si="3"/>
        <v xml:space="preserve">   &lt;td&gt;&lt;/td&gt;</v>
      </c>
      <c r="S44" s="25" t="str">
        <f t="shared" si="4"/>
        <v>&lt;td&gt;&lt;/td&gt;</v>
      </c>
      <c r="T44" s="6" t="s">
        <v>184</v>
      </c>
      <c r="U44" s="26"/>
    </row>
    <row r="45" spans="1:21" x14ac:dyDescent="0.25">
      <c r="A45" s="33">
        <v>3766</v>
      </c>
      <c r="B45" s="33" t="s">
        <v>122</v>
      </c>
      <c r="C45" s="1"/>
      <c r="D45" s="1"/>
      <c r="E45" s="33"/>
      <c r="F45" s="33">
        <v>472672</v>
      </c>
      <c r="G45" s="38"/>
      <c r="H45" s="38"/>
      <c r="I45" s="38"/>
      <c r="J45" s="38"/>
      <c r="K45" s="38"/>
      <c r="L45" s="38"/>
      <c r="M45" s="38"/>
      <c r="N45" s="44"/>
      <c r="O45" s="25" t="str">
        <f t="shared" si="0"/>
        <v>&lt;tr class="style3" &gt;&lt;td&gt;&lt;/td&gt;&lt;td&gt;&lt;a href="http://iowagravestones.org/gs_view.php?id=472672" Target="GPP"&gt;P&lt;/a&gt;&lt;/td&gt;   &lt;td&gt;&lt;/td&gt;&lt;td&gt;J., N.&lt;/td&gt;&lt;td&gt;&lt;/td&gt;&lt;td&gt;&lt;/td&gt;&lt;td&gt;&lt;/td&gt;</v>
      </c>
      <c r="P45" s="6" t="str">
        <f t="shared" si="1"/>
        <v>J., N.</v>
      </c>
      <c r="Q45" s="25" t="str">
        <f t="shared" si="2"/>
        <v>&lt;td&gt;&lt;a href="http://iowagravestones.org/gs_view.php?id=472672" Target="GPP"&gt;P&lt;/a&gt;&lt;/td&gt;</v>
      </c>
      <c r="R45" s="25" t="str">
        <f t="shared" si="3"/>
        <v xml:space="preserve">   &lt;td&gt;&lt;/td&gt;</v>
      </c>
      <c r="S45" s="25" t="str">
        <f t="shared" si="4"/>
        <v>&lt;td&gt;&lt;/td&gt;</v>
      </c>
      <c r="T45" s="6" t="s">
        <v>184</v>
      </c>
      <c r="U45" s="26"/>
    </row>
    <row r="46" spans="1:21" ht="15.75" x14ac:dyDescent="0.25">
      <c r="A46" s="47" t="s">
        <v>274</v>
      </c>
      <c r="B46" s="48" t="s">
        <v>285</v>
      </c>
      <c r="C46" s="49" t="s">
        <v>6</v>
      </c>
      <c r="D46" s="49" t="s">
        <v>7</v>
      </c>
      <c r="E46" s="49"/>
      <c r="F46" s="23"/>
      <c r="G46" s="23"/>
      <c r="H46" s="23"/>
      <c r="I46" s="23"/>
      <c r="J46" s="23"/>
      <c r="K46" s="23"/>
      <c r="L46" s="23"/>
      <c r="M46" s="23"/>
      <c r="N46" s="44"/>
      <c r="O46" s="25" t="str">
        <f t="shared" si="0"/>
        <v>&lt;tr class="style2" &gt;&lt;td&gt;W&lt;/td&gt;&lt;td&gt;P&lt;/td&gt;&lt;td&gt;O&lt;/td&gt;&lt;td &gt;Surnames Starting with J&lt;/td&gt;&lt;td&gt;Birth Date&lt;/td&gt;&lt;td&gt;Death Date&lt;/td&gt;&lt;td&gt;Notes&lt;/td&gt;</v>
      </c>
      <c r="P46" s="6" t="str">
        <f t="shared" si="1"/>
        <v>Jaaa                            Names</v>
      </c>
      <c r="Q46" s="25" t="str">
        <f t="shared" si="2"/>
        <v>&lt;td&gt;&lt;/td&gt;</v>
      </c>
      <c r="R46" s="25" t="str">
        <f t="shared" si="3"/>
        <v xml:space="preserve">   &lt;td&gt;&lt;/td&gt;</v>
      </c>
      <c r="S46" s="25" t="str">
        <f t="shared" si="4"/>
        <v>&lt;td&gt;&lt;/td&gt;</v>
      </c>
      <c r="T46" s="6" t="s">
        <v>184</v>
      </c>
      <c r="U46" s="26"/>
    </row>
    <row r="47" spans="1:21" x14ac:dyDescent="0.25">
      <c r="A47" s="33">
        <v>3765</v>
      </c>
      <c r="B47" s="33" t="s">
        <v>118</v>
      </c>
      <c r="C47" s="1" t="s">
        <v>119</v>
      </c>
      <c r="D47" s="1" t="s">
        <v>120</v>
      </c>
      <c r="E47" s="33" t="s">
        <v>121</v>
      </c>
      <c r="F47" s="33">
        <v>472671</v>
      </c>
      <c r="G47" s="38"/>
      <c r="H47" s="38"/>
      <c r="I47" s="38"/>
      <c r="J47" s="38"/>
      <c r="K47" s="38"/>
      <c r="L47" s="38"/>
      <c r="M47" s="38"/>
      <c r="N47" s="44"/>
      <c r="O47" s="25" t="str">
        <f t="shared" si="0"/>
        <v>&lt;tr class="style3" &gt;&lt;td&gt;&lt;/td&gt;&lt;td&gt;&lt;a href="http://iowagravestones.org/gs_view.php?id=472671" Target="GPP"&gt;P&lt;/a&gt;&lt;/td&gt;   &lt;td&gt;&lt;/td&gt;&lt;td&gt;Johnson, Anna&lt;/td&gt;&lt;td&gt;Feb 5, 1812&lt;/td&gt;&lt;td&gt;Mar 27, 1883&lt;/td&gt;&lt;td&gt;Same stone as: Nelson Johnson&lt;/td&gt;</v>
      </c>
      <c r="P47" s="6" t="str">
        <f t="shared" si="1"/>
        <v>Johnson, Anna</v>
      </c>
      <c r="Q47" s="25" t="str">
        <f t="shared" si="2"/>
        <v>&lt;td&gt;&lt;a href="http://iowagravestones.org/gs_view.php?id=472671" Target="GPP"&gt;P&lt;/a&gt;&lt;/td&gt;</v>
      </c>
      <c r="R47" s="25" t="str">
        <f t="shared" si="3"/>
        <v xml:space="preserve">   &lt;td&gt;&lt;/td&gt;</v>
      </c>
      <c r="S47" s="25" t="str">
        <f t="shared" si="4"/>
        <v>&lt;td&gt;&lt;/td&gt;</v>
      </c>
      <c r="T47" s="6" t="s">
        <v>184</v>
      </c>
      <c r="U47" s="26"/>
    </row>
    <row r="48" spans="1:21" x14ac:dyDescent="0.25">
      <c r="A48" s="33">
        <v>3764</v>
      </c>
      <c r="B48" s="33" t="s">
        <v>114</v>
      </c>
      <c r="C48" s="1" t="s">
        <v>115</v>
      </c>
      <c r="D48" s="1" t="s">
        <v>116</v>
      </c>
      <c r="E48" s="33" t="s">
        <v>117</v>
      </c>
      <c r="F48" s="33">
        <v>472670</v>
      </c>
      <c r="G48" s="38"/>
      <c r="H48" s="38"/>
      <c r="I48" s="38"/>
      <c r="J48" s="38"/>
      <c r="K48" s="38"/>
      <c r="L48" s="38"/>
      <c r="M48" s="38"/>
      <c r="N48" s="44"/>
      <c r="O48" s="25" t="str">
        <f t="shared" si="0"/>
        <v>&lt;tr class="style3" &gt;&lt;td&gt;&lt;/td&gt;&lt;td&gt;&lt;a href="http://iowagravestones.org/gs_view.php?id=472670" Target="GPP"&gt;P&lt;/a&gt;&lt;/td&gt;   &lt;td&gt;&lt;/td&gt;&lt;td&gt;Johnson, Nelson&lt;/td&gt;&lt;td&gt;Oct 17, 1818&lt;/td&gt;&lt;td&gt;Apr 4, 1882&lt;/td&gt;&lt;td&gt;Same stone as: Anna    Johnson&lt;/td&gt;</v>
      </c>
      <c r="P48" s="6" t="str">
        <f t="shared" si="1"/>
        <v>Johnson, Nelson</v>
      </c>
      <c r="Q48" s="25" t="str">
        <f t="shared" si="2"/>
        <v>&lt;td&gt;&lt;a href="http://iowagravestones.org/gs_view.php?id=472670" Target="GPP"&gt;P&lt;/a&gt;&lt;/td&gt;</v>
      </c>
      <c r="R48" s="25" t="str">
        <f t="shared" si="3"/>
        <v xml:space="preserve">   &lt;td&gt;&lt;/td&gt;</v>
      </c>
      <c r="S48" s="25" t="str">
        <f t="shared" si="4"/>
        <v>&lt;td&gt;&lt;/td&gt;</v>
      </c>
      <c r="T48" s="6" t="s">
        <v>184</v>
      </c>
      <c r="U48" s="26"/>
    </row>
    <row r="49" spans="1:21" ht="15.75" x14ac:dyDescent="0.25">
      <c r="A49" s="47" t="s">
        <v>274</v>
      </c>
      <c r="B49" s="48" t="s">
        <v>286</v>
      </c>
      <c r="C49" s="49" t="s">
        <v>6</v>
      </c>
      <c r="D49" s="49" t="s">
        <v>7</v>
      </c>
      <c r="E49" s="49"/>
      <c r="F49" s="23"/>
      <c r="G49" s="23"/>
      <c r="H49" s="23"/>
      <c r="I49" s="23"/>
      <c r="J49" s="23"/>
      <c r="K49" s="23"/>
      <c r="L49" s="23"/>
      <c r="M49" s="23"/>
      <c r="N49" s="44"/>
      <c r="O49" s="25" t="str">
        <f t="shared" si="0"/>
        <v>&lt;tr class="style2" &gt;&lt;td&gt;W&lt;/td&gt;&lt;td&gt;P&lt;/td&gt;&lt;td&gt;O&lt;/td&gt;&lt;td &gt;Surnames Starting with K&lt;/td&gt;&lt;td&gt;Birth Date&lt;/td&gt;&lt;td&gt;Death Date&lt;/td&gt;&lt;td&gt;Notes&lt;/td&gt;</v>
      </c>
      <c r="P49" s="6" t="str">
        <f t="shared" si="1"/>
        <v>Kaaa                            Names</v>
      </c>
      <c r="Q49" s="25" t="str">
        <f t="shared" si="2"/>
        <v>&lt;td&gt;&lt;/td&gt;</v>
      </c>
      <c r="R49" s="25" t="str">
        <f t="shared" si="3"/>
        <v xml:space="preserve">   &lt;td&gt;&lt;/td&gt;</v>
      </c>
      <c r="S49" s="25" t="str">
        <f t="shared" si="4"/>
        <v>&lt;td&gt;&lt;/td&gt;</v>
      </c>
      <c r="T49" s="6" t="s">
        <v>184</v>
      </c>
      <c r="U49" s="26"/>
    </row>
    <row r="50" spans="1:21" ht="15.75" x14ac:dyDescent="0.25">
      <c r="A50" s="47" t="s">
        <v>274</v>
      </c>
      <c r="B50" s="48" t="s">
        <v>287</v>
      </c>
      <c r="C50" s="49" t="s">
        <v>6</v>
      </c>
      <c r="D50" s="49" t="s">
        <v>7</v>
      </c>
      <c r="E50" s="49"/>
      <c r="F50" s="23"/>
      <c r="G50" s="23"/>
      <c r="H50" s="23"/>
      <c r="I50" s="23"/>
      <c r="J50" s="23"/>
      <c r="K50" s="23"/>
      <c r="L50" s="23"/>
      <c r="M50" s="23"/>
      <c r="N50" s="44"/>
      <c r="O50" s="25" t="str">
        <f t="shared" si="0"/>
        <v>&lt;tr class="style2" &gt;&lt;td&gt;W&lt;/td&gt;&lt;td&gt;P&lt;/td&gt;&lt;td&gt;O&lt;/td&gt;&lt;td &gt;Surnames Starting with L&lt;/td&gt;&lt;td&gt;Birth Date&lt;/td&gt;&lt;td&gt;Death Date&lt;/td&gt;&lt;td&gt;Notes&lt;/td&gt;</v>
      </c>
      <c r="P50" s="6" t="str">
        <f t="shared" si="1"/>
        <v>Laaa                            Names</v>
      </c>
      <c r="Q50" s="25" t="str">
        <f t="shared" si="2"/>
        <v>&lt;td&gt;&lt;/td&gt;</v>
      </c>
      <c r="R50" s="25" t="str">
        <f t="shared" si="3"/>
        <v xml:space="preserve">   &lt;td&gt;&lt;/td&gt;</v>
      </c>
      <c r="S50" s="25" t="str">
        <f t="shared" si="4"/>
        <v>&lt;td&gt;&lt;/td&gt;</v>
      </c>
      <c r="T50" s="6" t="s">
        <v>184</v>
      </c>
      <c r="U50" s="26"/>
    </row>
    <row r="51" spans="1:21" x14ac:dyDescent="0.25">
      <c r="A51" s="33">
        <v>3789</v>
      </c>
      <c r="B51" s="33" t="s">
        <v>183</v>
      </c>
      <c r="C51" s="4" t="s">
        <v>77</v>
      </c>
      <c r="D51" s="4" t="s">
        <v>77</v>
      </c>
      <c r="E51" s="33" t="s">
        <v>184</v>
      </c>
      <c r="F51" s="33">
        <v>472693</v>
      </c>
      <c r="G51" s="38"/>
      <c r="H51" s="38"/>
      <c r="I51" s="38"/>
      <c r="J51" s="38"/>
      <c r="K51" s="38"/>
      <c r="L51" s="38"/>
      <c r="M51" s="38"/>
      <c r="N51" s="44"/>
      <c r="O51" s="25" t="str">
        <f t="shared" si="0"/>
        <v>&lt;tr class="style3" &gt;&lt;td&gt;&lt;/td&gt;&lt;td&gt;&lt;a href="http://iowagravestones.org/gs_view.php?id=472693" Target="GPP"&gt;P&lt;/a&gt;&lt;/td&gt;   &lt;td&gt;&lt;/td&gt;&lt;td&gt;Lerdall, Agnes C.&lt;/td&gt;&lt;td&gt;1875&lt;/td&gt;&lt;td&gt;1875&lt;/td&gt;&lt;td&gt; &lt;/td&gt;</v>
      </c>
      <c r="P51" s="6" t="str">
        <f t="shared" si="1"/>
        <v>Lerdall, Agnes C.</v>
      </c>
      <c r="Q51" s="25" t="str">
        <f t="shared" si="2"/>
        <v>&lt;td&gt;&lt;a href="http://iowagravestones.org/gs_view.php?id=472693" Target="GPP"&gt;P&lt;/a&gt;&lt;/td&gt;</v>
      </c>
      <c r="R51" s="25" t="str">
        <f t="shared" si="3"/>
        <v xml:space="preserve">   &lt;td&gt;&lt;/td&gt;</v>
      </c>
      <c r="S51" s="25" t="str">
        <f t="shared" si="4"/>
        <v>&lt;td&gt;&lt;/td&gt;</v>
      </c>
      <c r="T51" s="6" t="s">
        <v>184</v>
      </c>
      <c r="U51" s="26"/>
    </row>
    <row r="52" spans="1:21" x14ac:dyDescent="0.25">
      <c r="A52" s="33">
        <v>3790</v>
      </c>
      <c r="B52" s="33" t="s">
        <v>188</v>
      </c>
      <c r="C52" s="1" t="s">
        <v>189</v>
      </c>
      <c r="D52" s="1" t="s">
        <v>190</v>
      </c>
      <c r="E52" s="33" t="s">
        <v>191</v>
      </c>
      <c r="F52" s="33">
        <v>472696</v>
      </c>
      <c r="G52" s="38"/>
      <c r="H52" s="38"/>
      <c r="I52" s="38"/>
      <c r="J52" s="38"/>
      <c r="K52" s="38"/>
      <c r="L52" s="38"/>
      <c r="M52" s="38"/>
      <c r="N52" s="44"/>
      <c r="O52" s="25" t="str">
        <f t="shared" si="0"/>
        <v>&lt;tr class="style3" &gt;&lt;td&gt;&lt;/td&gt;&lt;td&gt;&lt;a href="http://iowagravestones.org/gs_view.php?id=472696" Target="GPP"&gt;P&lt;/a&gt;&lt;/td&gt;   &lt;td&gt;&lt;/td&gt;&lt;td&gt;Lerdall, Alice&lt;/td&gt;&lt;td&gt;Aug 28, 1853&lt;/td&gt;&lt;td&gt;Apr 27, 1892&lt;/td&gt;&lt;td&gt;Same stone as: Agnes C., Stella H. and Oline H. Lerdall&lt;/td&gt;</v>
      </c>
      <c r="P52" s="6" t="str">
        <f t="shared" si="1"/>
        <v>Lerdall, Alice</v>
      </c>
      <c r="Q52" s="25" t="str">
        <f t="shared" si="2"/>
        <v>&lt;td&gt;&lt;a href="http://iowagravestones.org/gs_view.php?id=472696" Target="GPP"&gt;P&lt;/a&gt;&lt;/td&gt;</v>
      </c>
      <c r="R52" s="25" t="str">
        <f t="shared" si="3"/>
        <v xml:space="preserve">   &lt;td&gt;&lt;/td&gt;</v>
      </c>
      <c r="S52" s="25" t="str">
        <f t="shared" si="4"/>
        <v>&lt;td&gt;&lt;/td&gt;</v>
      </c>
      <c r="T52" s="6" t="s">
        <v>184</v>
      </c>
      <c r="U52" s="26"/>
    </row>
    <row r="53" spans="1:21" x14ac:dyDescent="0.25">
      <c r="A53" s="33">
        <v>3789</v>
      </c>
      <c r="B53" s="33" t="s">
        <v>186</v>
      </c>
      <c r="C53" s="4" t="s">
        <v>40</v>
      </c>
      <c r="D53" s="4" t="s">
        <v>155</v>
      </c>
      <c r="E53" s="33" t="s">
        <v>187</v>
      </c>
      <c r="F53" s="33">
        <v>472695</v>
      </c>
      <c r="G53" s="38"/>
      <c r="H53" s="38"/>
      <c r="I53" s="38"/>
      <c r="J53" s="38"/>
      <c r="K53" s="38"/>
      <c r="L53" s="38"/>
      <c r="M53" s="38"/>
      <c r="N53" s="44"/>
      <c r="O53" s="25" t="str">
        <f t="shared" si="0"/>
        <v>&lt;tr class="style3" &gt;&lt;td&gt;&lt;/td&gt;&lt;td&gt;&lt;a href="http://iowagravestones.org/gs_view.php?id=472695" Target="GPP"&gt;P&lt;/a&gt;&lt;/td&gt;   &lt;td&gt;&lt;/td&gt;&lt;td&gt;Lerdall, Oline H.&lt;/td&gt;&lt;td&gt;1883&lt;/td&gt;&lt;td&gt;1891&lt;/td&gt;&lt;td&gt;Same stone as: Alice Lerdall&lt;/td&gt;</v>
      </c>
      <c r="P53" s="6" t="str">
        <f t="shared" si="1"/>
        <v>Lerdall, Oline H.</v>
      </c>
      <c r="Q53" s="25" t="str">
        <f t="shared" si="2"/>
        <v>&lt;td&gt;&lt;a href="http://iowagravestones.org/gs_view.php?id=472695" Target="GPP"&gt;P&lt;/a&gt;&lt;/td&gt;</v>
      </c>
      <c r="R53" s="25" t="str">
        <f t="shared" si="3"/>
        <v xml:space="preserve">   &lt;td&gt;&lt;/td&gt;</v>
      </c>
      <c r="S53" s="25" t="str">
        <f t="shared" si="4"/>
        <v>&lt;td&gt;&lt;/td&gt;</v>
      </c>
      <c r="T53" s="6" t="s">
        <v>184</v>
      </c>
      <c r="U53" s="26"/>
    </row>
    <row r="54" spans="1:21" x14ac:dyDescent="0.25">
      <c r="A54" s="33">
        <v>3789</v>
      </c>
      <c r="B54" s="33" t="s">
        <v>185</v>
      </c>
      <c r="C54" s="4" t="s">
        <v>42</v>
      </c>
      <c r="D54" s="4" t="s">
        <v>79</v>
      </c>
      <c r="E54" s="33" t="s">
        <v>184</v>
      </c>
      <c r="F54" s="33">
        <v>472694</v>
      </c>
      <c r="G54" s="38"/>
      <c r="H54" s="38"/>
      <c r="I54" s="38"/>
      <c r="J54" s="38"/>
      <c r="K54" s="38"/>
      <c r="L54" s="38"/>
      <c r="M54" s="38"/>
      <c r="N54" s="44"/>
      <c r="O54" s="25" t="str">
        <f t="shared" si="0"/>
        <v>&lt;tr class="style3" &gt;&lt;td&gt;&lt;/td&gt;&lt;td&gt;&lt;a href="http://iowagravestones.org/gs_view.php?id=472694" Target="GPP"&gt;P&lt;/a&gt;&lt;/td&gt;   &lt;td&gt;&lt;/td&gt;&lt;td&gt;Lerdall, Stella H.&lt;/td&gt;&lt;td&gt;1880&lt;/td&gt;&lt;td&gt;1882&lt;/td&gt;&lt;td&gt; &lt;/td&gt;</v>
      </c>
      <c r="P54" s="6" t="str">
        <f t="shared" si="1"/>
        <v>Lerdall, Stella H.</v>
      </c>
      <c r="Q54" s="25" t="str">
        <f t="shared" si="2"/>
        <v>&lt;td&gt;&lt;a href="http://iowagravestones.org/gs_view.php?id=472694" Target="GPP"&gt;P&lt;/a&gt;&lt;/td&gt;</v>
      </c>
      <c r="R54" s="25" t="str">
        <f t="shared" si="3"/>
        <v xml:space="preserve">   &lt;td&gt;&lt;/td&gt;</v>
      </c>
      <c r="S54" s="25" t="str">
        <f t="shared" si="4"/>
        <v>&lt;td&gt;&lt;/td&gt;</v>
      </c>
      <c r="T54" s="6" t="s">
        <v>184</v>
      </c>
      <c r="U54" s="26"/>
    </row>
    <row r="55" spans="1:21" x14ac:dyDescent="0.25">
      <c r="A55" s="33">
        <v>3799</v>
      </c>
      <c r="B55" s="33" t="s">
        <v>214</v>
      </c>
      <c r="C55" s="4" t="s">
        <v>217</v>
      </c>
      <c r="D55" s="4" t="s">
        <v>218</v>
      </c>
      <c r="E55" s="33"/>
      <c r="F55" s="33">
        <v>472706</v>
      </c>
      <c r="G55" s="38"/>
      <c r="H55" s="38"/>
      <c r="I55" s="38"/>
      <c r="J55" s="38"/>
      <c r="K55" s="38"/>
      <c r="L55" s="38"/>
      <c r="M55" s="38"/>
      <c r="N55" s="44"/>
      <c r="O55" s="25" t="str">
        <f t="shared" si="0"/>
        <v>&lt;tr class="style3" &gt;&lt;td&gt;&lt;/td&gt;&lt;td&gt;&lt;a href="http://iowagravestones.org/gs_view.php?id=472706" Target="GPP"&gt;P&lt;/a&gt;&lt;/td&gt;   &lt;td&gt;&lt;/td&gt;&lt;td&gt;Lerdall, Vincent A.&lt;/td&gt;&lt;td&gt;1922&lt;/td&gt;&lt;td&gt;2002&lt;/td&gt;&lt;td&gt;&lt;/td&gt;</v>
      </c>
      <c r="P55" s="6" t="str">
        <f t="shared" si="1"/>
        <v>Lerdall, Vincent A.</v>
      </c>
      <c r="Q55" s="25" t="str">
        <f t="shared" si="2"/>
        <v>&lt;td&gt;&lt;a href="http://iowagravestones.org/gs_view.php?id=472706" Target="GPP"&gt;P&lt;/a&gt;&lt;/td&gt;</v>
      </c>
      <c r="R55" s="25" t="str">
        <f t="shared" si="3"/>
        <v xml:space="preserve">   &lt;td&gt;&lt;/td&gt;</v>
      </c>
      <c r="S55" s="25" t="str">
        <f t="shared" si="4"/>
        <v>&lt;td&gt;&lt;/td&gt;</v>
      </c>
      <c r="T55" s="6" t="s">
        <v>184</v>
      </c>
      <c r="U55" s="26"/>
    </row>
    <row r="56" spans="1:21" x14ac:dyDescent="0.25">
      <c r="A56" s="33">
        <v>3798</v>
      </c>
      <c r="B56" s="33" t="s">
        <v>214</v>
      </c>
      <c r="C56" s="1" t="s">
        <v>215</v>
      </c>
      <c r="D56" s="1" t="s">
        <v>216</v>
      </c>
      <c r="E56" s="33"/>
      <c r="F56" s="33">
        <v>472705</v>
      </c>
      <c r="G56" s="38"/>
      <c r="H56" s="38"/>
      <c r="I56" s="38"/>
      <c r="J56" s="38"/>
      <c r="K56" s="38"/>
      <c r="L56" s="38"/>
      <c r="M56" s="38"/>
      <c r="N56" s="44"/>
      <c r="O56" s="25" t="str">
        <f t="shared" si="0"/>
        <v>&lt;tr class="style3" &gt;&lt;td&gt;&lt;/td&gt;&lt;td&gt;&lt;a href="http://iowagravestones.org/gs_view.php?id=472705" Target="GPP"&gt;P&lt;/a&gt;&lt;/td&gt;   &lt;td&gt;&lt;/td&gt;&lt;td&gt;Lerdall, Vincent A.&lt;/td&gt;&lt;td&gt;Aug. 5, 1922&lt;/td&gt;&lt;td&gt;Dec. 5, 2002&lt;/td&gt;&lt;td&gt;&lt;/td&gt;</v>
      </c>
      <c r="P56" s="6" t="str">
        <f t="shared" si="1"/>
        <v>Lerdall, Vincent A.</v>
      </c>
      <c r="Q56" s="25" t="str">
        <f t="shared" si="2"/>
        <v>&lt;td&gt;&lt;a href="http://iowagravestones.org/gs_view.php?id=472705" Target="GPP"&gt;P&lt;/a&gt;&lt;/td&gt;</v>
      </c>
      <c r="R56" s="25" t="str">
        <f t="shared" si="3"/>
        <v xml:space="preserve">   &lt;td&gt;&lt;/td&gt;</v>
      </c>
      <c r="S56" s="25" t="str">
        <f t="shared" si="4"/>
        <v>&lt;td&gt;&lt;/td&gt;</v>
      </c>
      <c r="T56" s="6" t="s">
        <v>184</v>
      </c>
      <c r="U56" s="26"/>
    </row>
    <row r="57" spans="1:21" x14ac:dyDescent="0.25">
      <c r="A57" s="33">
        <v>3780</v>
      </c>
      <c r="B57" s="33" t="s">
        <v>163</v>
      </c>
      <c r="C57" s="1"/>
      <c r="D57" s="1"/>
      <c r="E57" s="32" t="s">
        <v>164</v>
      </c>
      <c r="F57" s="33">
        <v>472686</v>
      </c>
      <c r="G57" s="38"/>
      <c r="H57" s="38"/>
      <c r="I57" s="38"/>
      <c r="J57" s="38"/>
      <c r="K57" s="38"/>
      <c r="L57" s="38"/>
      <c r="M57" s="38"/>
      <c r="N57" s="44"/>
      <c r="O57" s="25" t="str">
        <f t="shared" si="0"/>
        <v>&lt;tr class="style3" &gt;&lt;td&gt;&lt;/td&gt;&lt;td&gt;&lt;a href="http://iowagravestones.org/gs_view.php?id=472686" Target="GPP"&gt;P&lt;/a&gt;&lt;/td&gt;   &lt;td&gt;&lt;/td&gt;&lt;td&gt;Lommen, ????&lt;/td&gt;&lt;td&gt;&lt;/td&gt;&lt;td&gt;&lt;/td&gt;&lt;td&gt;Same stone as: Christine, Andrew Silas and Minnie M.  Lommen&lt;/td&gt;</v>
      </c>
      <c r="P57" s="6" t="str">
        <f t="shared" si="1"/>
        <v>Lommen, ????</v>
      </c>
      <c r="Q57" s="25" t="str">
        <f t="shared" si="2"/>
        <v>&lt;td&gt;&lt;a href="http://iowagravestones.org/gs_view.php?id=472686" Target="GPP"&gt;P&lt;/a&gt;&lt;/td&gt;</v>
      </c>
      <c r="R57" s="25" t="str">
        <f t="shared" si="3"/>
        <v xml:space="preserve">   &lt;td&gt;&lt;/td&gt;</v>
      </c>
      <c r="S57" s="25" t="str">
        <f t="shared" si="4"/>
        <v>&lt;td&gt;&lt;/td&gt;</v>
      </c>
      <c r="T57" s="6" t="s">
        <v>184</v>
      </c>
      <c r="U57" s="26"/>
    </row>
    <row r="58" spans="1:21" x14ac:dyDescent="0.25">
      <c r="A58" s="33">
        <v>3781</v>
      </c>
      <c r="B58" s="33" t="s">
        <v>169</v>
      </c>
      <c r="C58" s="1"/>
      <c r="D58" s="1" t="s">
        <v>170</v>
      </c>
      <c r="E58" s="33" t="s">
        <v>171</v>
      </c>
      <c r="F58" s="33">
        <v>472688</v>
      </c>
      <c r="G58" s="38"/>
      <c r="H58" s="38"/>
      <c r="I58" s="38"/>
      <c r="J58" s="38"/>
      <c r="K58" s="38"/>
      <c r="L58" s="38"/>
      <c r="M58" s="38"/>
      <c r="N58" s="44"/>
      <c r="O58" s="25" t="str">
        <f t="shared" si="0"/>
        <v>&lt;tr class="style3" &gt;&lt;td&gt;&lt;/td&gt;&lt;td&gt;&lt;a href="http://iowagravestones.org/gs_view.php?id=472688" Target="GPP"&gt;P&lt;/a&gt;&lt;/td&gt;   &lt;td&gt;&lt;/td&gt;&lt;td&gt;Lommen, Andrew Silas&lt;/td&gt;&lt;td&gt;&lt;/td&gt;&lt;td&gt;Aug 1866&lt;/td&gt;&lt;td&gt;Age 5 m Same stone as: ???? Lommen&lt;/td&gt;</v>
      </c>
      <c r="P58" s="6" t="str">
        <f t="shared" si="1"/>
        <v>Lommen, Andrew Silas</v>
      </c>
      <c r="Q58" s="25" t="str">
        <f t="shared" si="2"/>
        <v>&lt;td&gt;&lt;a href="http://iowagravestones.org/gs_view.php?id=472688" Target="GPP"&gt;P&lt;/a&gt;&lt;/td&gt;</v>
      </c>
      <c r="R58" s="25" t="str">
        <f t="shared" si="3"/>
        <v xml:space="preserve">   &lt;td&gt;&lt;/td&gt;</v>
      </c>
      <c r="S58" s="25" t="str">
        <f t="shared" si="4"/>
        <v>&lt;td&gt;&lt;/td&gt;</v>
      </c>
      <c r="T58" s="6" t="s">
        <v>184</v>
      </c>
      <c r="U58" s="26"/>
    </row>
    <row r="59" spans="1:21" x14ac:dyDescent="0.25">
      <c r="A59" s="34">
        <v>3781</v>
      </c>
      <c r="B59" s="34" t="s">
        <v>165</v>
      </c>
      <c r="C59" s="36" t="s">
        <v>166</v>
      </c>
      <c r="D59" s="36" t="s">
        <v>167</v>
      </c>
      <c r="E59" s="31" t="s">
        <v>168</v>
      </c>
      <c r="F59" s="33">
        <v>472687</v>
      </c>
      <c r="G59" s="38"/>
      <c r="H59" s="38"/>
      <c r="I59" s="38"/>
      <c r="J59" s="38"/>
      <c r="K59" s="38"/>
      <c r="L59" s="38"/>
      <c r="M59" s="38"/>
      <c r="N59" s="44"/>
      <c r="O59" s="25" t="str">
        <f t="shared" si="0"/>
        <v>&lt;tr class="style3" &gt;&lt;td&gt;&lt;/td&gt;&lt;td&gt;&lt;a href="http://iowagravestones.org/gs_view.php?id=472687" Target="GPP"&gt;P&lt;/a&gt;&lt;/td&gt;   &lt;td&gt;&lt;/td&gt;&lt;td&gt;Lommen, Christine&lt;/td&gt;&lt;td&gt;Nov 26, 1863&lt;/td&gt;&lt;td&gt;Apr. 26, 1887&lt;/td&gt;&lt;td&gt;Same stone as: ???? Lommen&lt;/td&gt;</v>
      </c>
      <c r="P59" s="6" t="str">
        <f t="shared" si="1"/>
        <v>Lommen, Christine</v>
      </c>
      <c r="Q59" s="25" t="str">
        <f t="shared" si="2"/>
        <v>&lt;td&gt;&lt;a href="http://iowagravestones.org/gs_view.php?id=472687" Target="GPP"&gt;P&lt;/a&gt;&lt;/td&gt;</v>
      </c>
      <c r="R59" s="25" t="str">
        <f t="shared" si="3"/>
        <v xml:space="preserve">   &lt;td&gt;&lt;/td&gt;</v>
      </c>
      <c r="S59" s="25" t="str">
        <f t="shared" si="4"/>
        <v>&lt;td&gt;&lt;/td&gt;</v>
      </c>
      <c r="T59" s="6" t="s">
        <v>184</v>
      </c>
      <c r="U59" s="26"/>
    </row>
    <row r="60" spans="1:21" x14ac:dyDescent="0.25">
      <c r="A60" s="34">
        <v>3781</v>
      </c>
      <c r="B60" s="34" t="s">
        <v>172</v>
      </c>
      <c r="C60" s="36"/>
      <c r="D60" s="36" t="s">
        <v>173</v>
      </c>
      <c r="E60" s="34" t="s">
        <v>174</v>
      </c>
      <c r="F60" s="33">
        <v>472689</v>
      </c>
      <c r="G60" s="38"/>
      <c r="H60" s="38"/>
      <c r="I60" s="38"/>
      <c r="J60" s="38"/>
      <c r="K60" s="38"/>
      <c r="L60" s="38"/>
      <c r="M60" s="38"/>
      <c r="N60" s="44"/>
      <c r="O60" s="25" t="str">
        <f t="shared" si="0"/>
        <v>&lt;tr class="style3" &gt;&lt;td&gt;&lt;/td&gt;&lt;td&gt;&lt;a href="http://iowagravestones.org/gs_view.php?id=472689" Target="GPP"&gt;P&lt;/a&gt;&lt;/td&gt;   &lt;td&gt;&lt;/td&gt;&lt;td&gt;Lommen, Minnie M.&lt;/td&gt;&lt;td&gt;&lt;/td&gt;&lt;td&gt;May, 1869&lt;/td&gt;&lt;td&gt;Age 2 yr Same stone as: ???? Lommen&lt;/td&gt;</v>
      </c>
      <c r="P60" s="6" t="str">
        <f t="shared" si="1"/>
        <v>Lommen, Minnie M.</v>
      </c>
      <c r="Q60" s="25" t="str">
        <f t="shared" si="2"/>
        <v>&lt;td&gt;&lt;a href="http://iowagravestones.org/gs_view.php?id=472689" Target="GPP"&gt;P&lt;/a&gt;&lt;/td&gt;</v>
      </c>
      <c r="R60" s="25" t="str">
        <f t="shared" si="3"/>
        <v xml:space="preserve">   &lt;td&gt;&lt;/td&gt;</v>
      </c>
      <c r="S60" s="25" t="str">
        <f t="shared" si="4"/>
        <v>&lt;td&gt;&lt;/td&gt;</v>
      </c>
      <c r="T60" s="6" t="s">
        <v>184</v>
      </c>
      <c r="U60" s="26"/>
    </row>
    <row r="61" spans="1:21" ht="15.75" x14ac:dyDescent="0.25">
      <c r="A61" s="28" t="s">
        <v>274</v>
      </c>
      <c r="B61" s="29" t="s">
        <v>288</v>
      </c>
      <c r="C61" s="30" t="s">
        <v>6</v>
      </c>
      <c r="D61" s="30" t="s">
        <v>7</v>
      </c>
      <c r="E61" s="30"/>
      <c r="F61" s="23"/>
      <c r="G61" s="23"/>
      <c r="H61" s="23"/>
      <c r="I61" s="23"/>
      <c r="J61" s="23"/>
      <c r="K61" s="23"/>
      <c r="L61" s="23"/>
      <c r="M61" s="23"/>
      <c r="N61" s="44"/>
      <c r="O61" s="25" t="str">
        <f t="shared" si="0"/>
        <v>&lt;tr class="style2" &gt;&lt;td&gt;W&lt;/td&gt;&lt;td&gt;P&lt;/td&gt;&lt;td&gt;O&lt;/td&gt;&lt;td &gt;Surnames Starting with M&lt;/td&gt;&lt;td&gt;Birth Date&lt;/td&gt;&lt;td&gt;Death Date&lt;/td&gt;&lt;td&gt;Notes&lt;/td&gt;</v>
      </c>
      <c r="P61" s="6" t="str">
        <f t="shared" si="1"/>
        <v>Maaa                            Names</v>
      </c>
      <c r="Q61" s="25" t="str">
        <f t="shared" si="2"/>
        <v>&lt;td&gt;&lt;/td&gt;</v>
      </c>
      <c r="R61" s="25" t="str">
        <f t="shared" si="3"/>
        <v xml:space="preserve">   &lt;td&gt;&lt;/td&gt;</v>
      </c>
      <c r="S61" s="25" t="str">
        <f t="shared" si="4"/>
        <v>&lt;td&gt;&lt;/td&gt;</v>
      </c>
      <c r="T61" s="6" t="s">
        <v>184</v>
      </c>
      <c r="U61" s="26"/>
    </row>
    <row r="62" spans="1:21" ht="15.75" x14ac:dyDescent="0.25">
      <c r="A62" s="28" t="s">
        <v>274</v>
      </c>
      <c r="B62" s="29" t="s">
        <v>289</v>
      </c>
      <c r="C62" s="30" t="s">
        <v>6</v>
      </c>
      <c r="D62" s="30" t="s">
        <v>7</v>
      </c>
      <c r="E62" s="30"/>
      <c r="F62" s="23"/>
      <c r="G62" s="23"/>
      <c r="H62" s="23"/>
      <c r="I62" s="23"/>
      <c r="J62" s="23"/>
      <c r="K62" s="23"/>
      <c r="L62" s="23"/>
      <c r="M62" s="23"/>
      <c r="N62" s="44"/>
      <c r="O62" s="25" t="str">
        <f t="shared" si="0"/>
        <v>&lt;tr class="style2" &gt;&lt;td&gt;W&lt;/td&gt;&lt;td&gt;P&lt;/td&gt;&lt;td&gt;O&lt;/td&gt;&lt;td &gt;Surnames Starting with N&lt;/td&gt;&lt;td&gt;Birth Date&lt;/td&gt;&lt;td&gt;Death Date&lt;/td&gt;&lt;td&gt;Notes&lt;/td&gt;</v>
      </c>
      <c r="P62" s="6" t="str">
        <f t="shared" si="1"/>
        <v>Naaa                            Names</v>
      </c>
      <c r="Q62" s="25" t="str">
        <f t="shared" si="2"/>
        <v>&lt;td&gt;&lt;/td&gt;</v>
      </c>
      <c r="R62" s="25" t="str">
        <f t="shared" si="3"/>
        <v xml:space="preserve">   &lt;td&gt;&lt;/td&gt;</v>
      </c>
      <c r="S62" s="25" t="str">
        <f t="shared" si="4"/>
        <v>&lt;td&gt;&lt;/td&gt;</v>
      </c>
      <c r="T62" s="6" t="s">
        <v>184</v>
      </c>
      <c r="U62" s="26"/>
    </row>
    <row r="63" spans="1:21" ht="15.75" x14ac:dyDescent="0.25">
      <c r="A63" s="28" t="s">
        <v>274</v>
      </c>
      <c r="B63" s="29" t="s">
        <v>290</v>
      </c>
      <c r="C63" s="30" t="s">
        <v>6</v>
      </c>
      <c r="D63" s="30" t="s">
        <v>7</v>
      </c>
      <c r="E63" s="30"/>
      <c r="F63" s="23"/>
      <c r="G63" s="23"/>
      <c r="H63" s="23"/>
      <c r="I63" s="23"/>
      <c r="J63" s="23"/>
      <c r="K63" s="23"/>
      <c r="L63" s="23"/>
      <c r="M63" s="23"/>
      <c r="N63" s="44"/>
      <c r="O63" s="25" t="str">
        <f t="shared" si="0"/>
        <v>&lt;tr class="style2" &gt;&lt;td&gt;W&lt;/td&gt;&lt;td&gt;P&lt;/td&gt;&lt;td&gt;O&lt;/td&gt;&lt;td &gt;Surnames Starting with O&lt;/td&gt;&lt;td&gt;Birth Date&lt;/td&gt;&lt;td&gt;Death Date&lt;/td&gt;&lt;td&gt;Notes&lt;/td&gt;</v>
      </c>
      <c r="P63" s="6" t="str">
        <f t="shared" si="1"/>
        <v>Oaaa                            Names</v>
      </c>
      <c r="Q63" s="25" t="str">
        <f t="shared" si="2"/>
        <v>&lt;td&gt;&lt;/td&gt;</v>
      </c>
      <c r="R63" s="25" t="str">
        <f t="shared" si="3"/>
        <v xml:space="preserve">   &lt;td&gt;&lt;/td&gt;</v>
      </c>
      <c r="S63" s="25" t="str">
        <f t="shared" si="4"/>
        <v>&lt;td&gt;&lt;/td&gt;</v>
      </c>
      <c r="T63" s="6" t="s">
        <v>184</v>
      </c>
      <c r="U63" s="26"/>
    </row>
    <row r="64" spans="1:21" x14ac:dyDescent="0.25">
      <c r="A64" s="34">
        <v>3791</v>
      </c>
      <c r="B64" s="34" t="s">
        <v>192</v>
      </c>
      <c r="C64" s="36" t="s">
        <v>193</v>
      </c>
      <c r="D64" s="36" t="s">
        <v>194</v>
      </c>
      <c r="E64" s="34"/>
      <c r="F64" s="33">
        <v>472697</v>
      </c>
      <c r="G64" s="38"/>
      <c r="H64" s="38"/>
      <c r="I64" s="38"/>
      <c r="J64" s="38"/>
      <c r="K64" s="38"/>
      <c r="L64" s="38"/>
      <c r="M64" s="38"/>
      <c r="N64" s="44"/>
      <c r="O64" s="25" t="str">
        <f t="shared" si="0"/>
        <v>&lt;tr class="style3" &gt;&lt;td&gt;&lt;/td&gt;&lt;td&gt;&lt;a href="http://iowagravestones.org/gs_view.php?id=472697" Target="GPP"&gt;P&lt;/a&gt;&lt;/td&gt;   &lt;td&gt;&lt;/td&gt;&lt;td&gt;Olson, Johannes&lt;/td&gt;&lt;td&gt;June, 1861&lt;/td&gt;&lt;td&gt;May, 1863&lt;/td&gt;&lt;td&gt;&lt;/td&gt;</v>
      </c>
      <c r="P64" s="6" t="str">
        <f t="shared" si="1"/>
        <v>Olson, Johannes</v>
      </c>
      <c r="Q64" s="25" t="str">
        <f t="shared" si="2"/>
        <v>&lt;td&gt;&lt;a href="http://iowagravestones.org/gs_view.php?id=472697" Target="GPP"&gt;P&lt;/a&gt;&lt;/td&gt;</v>
      </c>
      <c r="R64" s="25" t="str">
        <f t="shared" si="3"/>
        <v xml:space="preserve">   &lt;td&gt;&lt;/td&gt;</v>
      </c>
      <c r="S64" s="25" t="str">
        <f t="shared" si="4"/>
        <v>&lt;td&gt;&lt;/td&gt;</v>
      </c>
      <c r="T64" s="6" t="s">
        <v>184</v>
      </c>
      <c r="U64" s="26"/>
    </row>
    <row r="65" spans="1:21" x14ac:dyDescent="0.25">
      <c r="A65" s="34">
        <v>3779</v>
      </c>
      <c r="B65" s="34" t="s">
        <v>156</v>
      </c>
      <c r="C65" s="35" t="s">
        <v>30</v>
      </c>
      <c r="D65" s="35" t="s">
        <v>157</v>
      </c>
      <c r="E65" s="34"/>
      <c r="F65" s="33">
        <v>472683</v>
      </c>
      <c r="G65" s="38"/>
      <c r="H65" s="38"/>
      <c r="I65" s="38"/>
      <c r="J65" s="38"/>
      <c r="K65" s="38"/>
      <c r="L65" s="38"/>
      <c r="M65" s="38"/>
      <c r="N65" s="44"/>
      <c r="O65" s="25" t="str">
        <f t="shared" si="0"/>
        <v>&lt;tr class="style3" &gt;&lt;td&gt;&lt;/td&gt;&lt;td&gt;&lt;a href="http://iowagravestones.org/gs_view.php?id=472683" Target="GPP"&gt;P&lt;/a&gt;&lt;/td&gt;   &lt;td&gt;&lt;/td&gt;&lt;td&gt;Omlie, Gunnild&lt;/td&gt;&lt;td&gt;1824&lt;/td&gt;&lt;td&gt;1881&lt;/td&gt;&lt;td&gt;&lt;/td&gt;</v>
      </c>
      <c r="P65" s="6" t="str">
        <f t="shared" si="1"/>
        <v>Omlie, Gunnild</v>
      </c>
      <c r="Q65" s="25" t="str">
        <f t="shared" si="2"/>
        <v>&lt;td&gt;&lt;a href="http://iowagravestones.org/gs_view.php?id=472683" Target="GPP"&gt;P&lt;/a&gt;&lt;/td&gt;</v>
      </c>
      <c r="R65" s="25" t="str">
        <f t="shared" si="3"/>
        <v xml:space="preserve">   &lt;td&gt;&lt;/td&gt;</v>
      </c>
      <c r="S65" s="25" t="str">
        <f t="shared" si="4"/>
        <v>&lt;td&gt;&lt;/td&gt;</v>
      </c>
      <c r="T65" s="6" t="s">
        <v>184</v>
      </c>
      <c r="U65" s="26"/>
    </row>
    <row r="66" spans="1:21" x14ac:dyDescent="0.25">
      <c r="A66" s="34">
        <v>3779</v>
      </c>
      <c r="B66" s="34" t="s">
        <v>160</v>
      </c>
      <c r="C66" s="35" t="s">
        <v>161</v>
      </c>
      <c r="D66" s="35" t="s">
        <v>162</v>
      </c>
      <c r="E66" s="34"/>
      <c r="F66" s="33">
        <v>472685</v>
      </c>
      <c r="G66" s="38"/>
      <c r="H66" s="38"/>
      <c r="I66" s="38"/>
      <c r="J66" s="38"/>
      <c r="K66" s="38"/>
      <c r="L66" s="38"/>
      <c r="M66" s="38"/>
      <c r="N66" s="44"/>
      <c r="O66" s="25" t="str">
        <f t="shared" ref="O66:O102" si="5">IF(A66="S",CONCATENATE(Y$1,MID(B66,1,1),Z$1),CONCATENATE("&lt;tr class=""style3"" &gt;",S66,Q66,R66,"&lt;td&gt;",P66,"&lt;/td&gt;&lt;td&gt;",C66,"&lt;/td&gt;&lt;td&gt;",D66,"&lt;/td&gt;&lt;td&gt;",E66,"&lt;/td&gt;"))</f>
        <v>&lt;tr class="style3" &gt;&lt;td&gt;&lt;/td&gt;&lt;td&gt;&lt;a href="http://iowagravestones.org/gs_view.php?id=472685" Target="GPP"&gt;P&lt;/a&gt;&lt;/td&gt;   &lt;td&gt;&lt;/td&gt;&lt;td&gt;Omlie, Halvor&lt;/td&gt;&lt;td&gt;1861&lt;/td&gt;&lt;td&gt;1890&lt;/td&gt;&lt;td&gt;&lt;/td&gt;</v>
      </c>
      <c r="P66" s="6" t="str">
        <f t="shared" ref="P66:P102" si="6">IF(I66="",B66,CONCATENATE("&lt;a href=""Web Pages/WP",I66,".htm""&gt;",B66,"&lt;img src=""zimages/cam.gif"" alt=""picture"" BORDER=0&gt;"))</f>
        <v>Omlie, Halvor</v>
      </c>
      <c r="Q66" s="25" t="str">
        <f t="shared" ref="Q66:Q102" si="7">IF(F66="","&lt;td&gt;&lt;/td&gt;",CONCATENATE("&lt;td&gt;&lt;a href=""http://iowagravestones.org/gs_view.php?id=",F66,""" Target=""GPP""&gt;P&lt;/a&gt;&lt;/td&gt;"))</f>
        <v>&lt;td&gt;&lt;a href="http://iowagravestones.org/gs_view.php?id=472685" Target="GPP"&gt;P&lt;/a&gt;&lt;/td&gt;</v>
      </c>
      <c r="R66" s="25" t="str">
        <f t="shared" ref="R66:R102" si="8">IF(H66="","   &lt;td&gt;&lt;/td&gt;",CONCATENATE("   &lt;td&gt;&lt;a href=""http://iagenweb.org/boards/",G66,"/obituaries/index.cgi?read=",H66,""" Target=""Obits""&gt;O&lt;/a&gt;&lt;/td&gt;"))</f>
        <v xml:space="preserve">   &lt;td&gt;&lt;/td&gt;</v>
      </c>
      <c r="S66" s="25" t="str">
        <f t="shared" ref="S66:S102" si="9">IF(M66="","&lt;td&gt;&lt;/td&gt;",CONCATENATE("&lt;td&gt;&lt;a href=""http://iowawpagraves.org/view.php?id=",M66,""" target=""WPA""&gt;W&lt;/a&gt;&lt;/td&gt;"))</f>
        <v>&lt;td&gt;&lt;/td&gt;</v>
      </c>
      <c r="T66" s="6" t="s">
        <v>184</v>
      </c>
      <c r="U66" s="26"/>
    </row>
    <row r="67" spans="1:21" x14ac:dyDescent="0.25">
      <c r="A67" s="34">
        <v>3779</v>
      </c>
      <c r="B67" s="34" t="s">
        <v>158</v>
      </c>
      <c r="C67" s="35" t="s">
        <v>159</v>
      </c>
      <c r="D67" s="35" t="s">
        <v>47</v>
      </c>
      <c r="E67" s="34"/>
      <c r="F67" s="33">
        <v>472684</v>
      </c>
      <c r="G67" s="38"/>
      <c r="H67" s="38"/>
      <c r="I67" s="38"/>
      <c r="J67" s="38"/>
      <c r="K67" s="38"/>
      <c r="L67" s="38"/>
      <c r="M67" s="38"/>
      <c r="N67" s="44"/>
      <c r="O67" s="25" t="str">
        <f t="shared" si="5"/>
        <v>&lt;tr class="style3" &gt;&lt;td&gt;&lt;/td&gt;&lt;td&gt;&lt;a href="http://iowagravestones.org/gs_view.php?id=472684" Target="GPP"&gt;P&lt;/a&gt;&lt;/td&gt;   &lt;td&gt;&lt;/td&gt;&lt;td&gt;Omlie, Hellen&lt;/td&gt;&lt;td&gt;1855&lt;/td&gt;&lt;td&gt;1886&lt;/td&gt;&lt;td&gt;&lt;/td&gt;</v>
      </c>
      <c r="P67" s="6" t="str">
        <f t="shared" si="6"/>
        <v>Omlie, Hellen</v>
      </c>
      <c r="Q67" s="25" t="str">
        <f t="shared" si="7"/>
        <v>&lt;td&gt;&lt;a href="http://iowagravestones.org/gs_view.php?id=472684" Target="GPP"&gt;P&lt;/a&gt;&lt;/td&gt;</v>
      </c>
      <c r="R67" s="25" t="str">
        <f t="shared" si="8"/>
        <v xml:space="preserve">   &lt;td&gt;&lt;/td&gt;</v>
      </c>
      <c r="S67" s="25" t="str">
        <f t="shared" si="9"/>
        <v>&lt;td&gt;&lt;/td&gt;</v>
      </c>
      <c r="T67" s="6" t="s">
        <v>184</v>
      </c>
      <c r="U67" s="26"/>
    </row>
    <row r="68" spans="1:21" x14ac:dyDescent="0.25">
      <c r="A68" s="34">
        <v>3779</v>
      </c>
      <c r="B68" s="34" t="s">
        <v>153</v>
      </c>
      <c r="C68" s="35" t="s">
        <v>154</v>
      </c>
      <c r="D68" s="35" t="s">
        <v>155</v>
      </c>
      <c r="E68" s="34"/>
      <c r="F68" s="33">
        <v>472682</v>
      </c>
      <c r="G68" s="38"/>
      <c r="H68" s="38"/>
      <c r="I68" s="38"/>
      <c r="J68" s="38"/>
      <c r="K68" s="38"/>
      <c r="L68" s="38"/>
      <c r="M68" s="38"/>
      <c r="N68" s="44"/>
      <c r="O68" s="25" t="str">
        <f t="shared" si="5"/>
        <v>&lt;tr class="style3" &gt;&lt;td&gt;&lt;/td&gt;&lt;td&gt;&lt;a href="http://iowagravestones.org/gs_view.php?id=472682" Target="GPP"&gt;P&lt;/a&gt;&lt;/td&gt;   &lt;td&gt;&lt;/td&gt;&lt;td&gt;Omlie, Michael H.&lt;/td&gt;&lt;td&gt;1821&lt;/td&gt;&lt;td&gt;1891&lt;/td&gt;&lt;td&gt;&lt;/td&gt;</v>
      </c>
      <c r="P68" s="6" t="str">
        <f t="shared" si="6"/>
        <v>Omlie, Michael H.</v>
      </c>
      <c r="Q68" s="25" t="str">
        <f t="shared" si="7"/>
        <v>&lt;td&gt;&lt;a href="http://iowagravestones.org/gs_view.php?id=472682" Target="GPP"&gt;P&lt;/a&gt;&lt;/td&gt;</v>
      </c>
      <c r="R68" s="25" t="str">
        <f t="shared" si="8"/>
        <v xml:space="preserve">   &lt;td&gt;&lt;/td&gt;</v>
      </c>
      <c r="S68" s="25" t="str">
        <f t="shared" si="9"/>
        <v>&lt;td&gt;&lt;/td&gt;</v>
      </c>
      <c r="T68" s="6" t="s">
        <v>184</v>
      </c>
      <c r="U68" s="26"/>
    </row>
    <row r="69" spans="1:21" x14ac:dyDescent="0.25">
      <c r="A69" s="34">
        <v>3801</v>
      </c>
      <c r="B69" s="34" t="s">
        <v>222</v>
      </c>
      <c r="C69" s="36" t="s">
        <v>223</v>
      </c>
      <c r="D69" s="36" t="s">
        <v>224</v>
      </c>
      <c r="E69" s="34" t="s">
        <v>225</v>
      </c>
      <c r="F69" s="33">
        <v>472708</v>
      </c>
      <c r="G69" s="38"/>
      <c r="H69" s="38"/>
      <c r="I69" s="38"/>
      <c r="J69" s="38"/>
      <c r="K69" s="38"/>
      <c r="L69" s="38"/>
      <c r="M69" s="38"/>
      <c r="N69" s="44"/>
      <c r="O69" s="25" t="str">
        <f t="shared" si="5"/>
        <v>&lt;tr class="style3" &gt;&lt;td&gt;&lt;/td&gt;&lt;td&gt;&lt;a href="http://iowagravestones.org/gs_view.php?id=472708" Target="GPP"&gt;P&lt;/a&gt;&lt;/td&gt;   &lt;td&gt;&lt;/td&gt;&lt;td&gt;Opdahl, Edward G.&lt;/td&gt;&lt;td&gt;Oct 21, 1844&lt;/td&gt;&lt;td&gt;Jan. 11, 1913&lt;/td&gt;&lt;td&gt;Adjacent Stone to: Nettie Opdahl&lt;/td&gt;</v>
      </c>
      <c r="P69" s="6" t="str">
        <f t="shared" si="6"/>
        <v>Opdahl, Edward G.</v>
      </c>
      <c r="Q69" s="25" t="str">
        <f t="shared" si="7"/>
        <v>&lt;td&gt;&lt;a href="http://iowagravestones.org/gs_view.php?id=472708" Target="GPP"&gt;P&lt;/a&gt;&lt;/td&gt;</v>
      </c>
      <c r="R69" s="25" t="str">
        <f t="shared" si="8"/>
        <v xml:space="preserve">   &lt;td&gt;&lt;/td&gt;</v>
      </c>
      <c r="S69" s="25" t="str">
        <f t="shared" si="9"/>
        <v>&lt;td&gt;&lt;/td&gt;</v>
      </c>
      <c r="T69" s="6" t="s">
        <v>184</v>
      </c>
      <c r="U69" s="26"/>
    </row>
    <row r="70" spans="1:21" x14ac:dyDescent="0.25">
      <c r="A70" s="12" t="s">
        <v>64</v>
      </c>
      <c r="B70" s="39" t="s">
        <v>90</v>
      </c>
      <c r="C70" s="12" t="s">
        <v>74</v>
      </c>
      <c r="D70" s="24" t="s">
        <v>75</v>
      </c>
      <c r="E70" s="31" t="s">
        <v>87</v>
      </c>
      <c r="F70" s="33">
        <v>420129</v>
      </c>
      <c r="G70" s="33"/>
      <c r="H70" s="33"/>
      <c r="I70" s="33"/>
      <c r="J70" s="33"/>
      <c r="K70" s="33"/>
      <c r="L70" s="33"/>
      <c r="M70" s="1">
        <f>213295</f>
        <v>213295</v>
      </c>
      <c r="N70" s="44"/>
      <c r="O70" s="25" t="str">
        <f t="shared" si="5"/>
        <v>&lt;tr class="style3" &gt;&lt;td&gt;&lt;a href="http://iowawpagraves.org/view.php?id=213295" target="WPA"&gt;W&lt;/a&gt;&lt;/td&gt;&lt;td&gt;&lt;a href="http://iowagravestones.org/gs_view.php?id=420129" Target="GPP"&gt;P&lt;/a&gt;&lt;/td&gt;   &lt;td&gt;&lt;/td&gt;&lt;td&gt;Opdahl, Gilbert K.  &lt;/td&gt;&lt;td&gt;1840&lt;/td&gt;&lt;td&gt;1895&lt;/td&gt;&lt;td&gt;/Married to: Opdahl, Mary Omlie     &lt;/td&gt;</v>
      </c>
      <c r="P70" s="6" t="str">
        <f t="shared" si="6"/>
        <v xml:space="preserve">Opdahl, Gilbert K.  </v>
      </c>
      <c r="Q70" s="25" t="str">
        <f t="shared" si="7"/>
        <v>&lt;td&gt;&lt;a href="http://iowagravestones.org/gs_view.php?id=420129" Target="GPP"&gt;P&lt;/a&gt;&lt;/td&gt;</v>
      </c>
      <c r="R70" s="25" t="str">
        <f t="shared" si="8"/>
        <v xml:space="preserve">   &lt;td&gt;&lt;/td&gt;</v>
      </c>
      <c r="S70" s="25" t="str">
        <f t="shared" si="9"/>
        <v>&lt;td&gt;&lt;a href="http://iowawpagraves.org/view.php?id=213295" target="WPA"&gt;W&lt;/a&gt;&lt;/td&gt;</v>
      </c>
      <c r="T70" s="6" t="s">
        <v>184</v>
      </c>
      <c r="U70" s="26"/>
    </row>
    <row r="71" spans="1:21" x14ac:dyDescent="0.25">
      <c r="A71" s="12" t="s">
        <v>64</v>
      </c>
      <c r="B71" s="39" t="s">
        <v>246</v>
      </c>
      <c r="C71" s="12" t="s">
        <v>76</v>
      </c>
      <c r="D71" s="24" t="s">
        <v>77</v>
      </c>
      <c r="E71" s="31" t="s">
        <v>83</v>
      </c>
      <c r="F71" s="33">
        <v>420128</v>
      </c>
      <c r="G71" s="33"/>
      <c r="H71" s="33"/>
      <c r="I71" s="33"/>
      <c r="J71" s="33"/>
      <c r="K71" s="33"/>
      <c r="L71" s="33"/>
      <c r="M71" s="1">
        <v>213318</v>
      </c>
      <c r="N71" s="44"/>
      <c r="O71" s="25" t="str">
        <f t="shared" si="5"/>
        <v>&lt;tr class="style3" &gt;&lt;td&gt;&lt;a href="http://iowawpagraves.org/view.php?id=213318" target="WPA"&gt;W&lt;/a&gt;&lt;/td&gt;&lt;td&gt;&lt;a href="http://iowagravestones.org/gs_view.php?id=420128" Target="GPP"&gt;P&lt;/a&gt;&lt;/td&gt;   &lt;td&gt;&lt;/td&gt;&lt;td&gt;Opdahl, Knud G.&lt;/td&gt;&lt;td&gt;1806&lt;/td&gt;&lt;td&gt;1875&lt;/td&gt;&lt;td&gt;/Married to: Opdahl, Marith K,   &lt;/td&gt;</v>
      </c>
      <c r="P71" s="6" t="str">
        <f t="shared" si="6"/>
        <v>Opdahl, Knud G.</v>
      </c>
      <c r="Q71" s="25" t="str">
        <f t="shared" si="7"/>
        <v>&lt;td&gt;&lt;a href="http://iowagravestones.org/gs_view.php?id=420128" Target="GPP"&gt;P&lt;/a&gt;&lt;/td&gt;</v>
      </c>
      <c r="R71" s="25" t="str">
        <f t="shared" si="8"/>
        <v xml:space="preserve">   &lt;td&gt;&lt;/td&gt;</v>
      </c>
      <c r="S71" s="25" t="str">
        <f t="shared" si="9"/>
        <v>&lt;td&gt;&lt;a href="http://iowawpagraves.org/view.php?id=213318" target="WPA"&gt;W&lt;/a&gt;&lt;/td&gt;</v>
      </c>
      <c r="T71" s="6" t="s">
        <v>184</v>
      </c>
      <c r="U71" s="26"/>
    </row>
    <row r="72" spans="1:21" x14ac:dyDescent="0.25">
      <c r="A72" s="12" t="s">
        <v>64</v>
      </c>
      <c r="B72" s="39" t="s">
        <v>253</v>
      </c>
      <c r="C72" s="12" t="s">
        <v>78</v>
      </c>
      <c r="D72" s="24" t="s">
        <v>79</v>
      </c>
      <c r="E72" s="31" t="s">
        <v>84</v>
      </c>
      <c r="F72" s="33">
        <v>420127</v>
      </c>
      <c r="G72" s="33"/>
      <c r="H72" s="33"/>
      <c r="I72" s="33"/>
      <c r="J72" s="33"/>
      <c r="K72" s="33"/>
      <c r="L72" s="33"/>
      <c r="M72" s="1">
        <v>213319</v>
      </c>
      <c r="N72" s="44"/>
      <c r="O72" s="25" t="str">
        <f t="shared" si="5"/>
        <v>&lt;tr class="style3" &gt;&lt;td&gt;&lt;a href="http://iowawpagraves.org/view.php?id=213319" target="WPA"&gt;W&lt;/a&gt;&lt;/td&gt;&lt;td&gt;&lt;a href="http://iowagravestones.org/gs_view.php?id=420127" Target="GPP"&gt;P&lt;/a&gt;&lt;/td&gt;   &lt;td&gt;&lt;/td&gt;&lt;td&gt;Opdahl, Marith K.&lt;/td&gt;&lt;td&gt;1808&lt;/td&gt;&lt;td&gt;1882&lt;/td&gt;&lt;td&gt;/Married to: Opdahl, Knud G.     &lt;/td&gt;</v>
      </c>
      <c r="P72" s="6" t="str">
        <f t="shared" si="6"/>
        <v>Opdahl, Marith K.</v>
      </c>
      <c r="Q72" s="25" t="str">
        <f t="shared" si="7"/>
        <v>&lt;td&gt;&lt;a href="http://iowagravestones.org/gs_view.php?id=420127" Target="GPP"&gt;P&lt;/a&gt;&lt;/td&gt;</v>
      </c>
      <c r="R72" s="25" t="str">
        <f t="shared" si="8"/>
        <v xml:space="preserve">   &lt;td&gt;&lt;/td&gt;</v>
      </c>
      <c r="S72" s="25" t="str">
        <f t="shared" si="9"/>
        <v>&lt;td&gt;&lt;a href="http://iowawpagraves.org/view.php?id=213319" target="WPA"&gt;W&lt;/a&gt;&lt;/td&gt;</v>
      </c>
      <c r="T72" s="6" t="s">
        <v>184</v>
      </c>
      <c r="U72" s="26"/>
    </row>
    <row r="73" spans="1:21" x14ac:dyDescent="0.25">
      <c r="A73" s="12" t="s">
        <v>64</v>
      </c>
      <c r="B73" s="39" t="s">
        <v>247</v>
      </c>
      <c r="C73" s="12" t="s">
        <v>80</v>
      </c>
      <c r="D73" s="24" t="s">
        <v>81</v>
      </c>
      <c r="E73" s="31" t="s">
        <v>88</v>
      </c>
      <c r="F73" s="33">
        <v>420131</v>
      </c>
      <c r="G73" s="33"/>
      <c r="H73" s="33"/>
      <c r="I73" s="33"/>
      <c r="J73" s="33"/>
      <c r="K73" s="33"/>
      <c r="L73" s="33"/>
      <c r="M73" s="1">
        <v>213316</v>
      </c>
      <c r="N73" s="44"/>
      <c r="O73" s="25" t="str">
        <f t="shared" si="5"/>
        <v>&lt;tr class="style3" &gt;&lt;td&gt;&lt;a href="http://iowawpagraves.org/view.php?id=213316" target="WPA"&gt;W&lt;/a&gt;&lt;/td&gt;&lt;td&gt;&lt;a href="http://iowagravestones.org/gs_view.php?id=420131" Target="GPP"&gt;P&lt;/a&gt;&lt;/td&gt;   &lt;td&gt;&lt;/td&gt;&lt;td&gt;Opdahl, Martin K.&lt;/td&gt;&lt;td&gt;1870&lt;/td&gt;&lt;td&gt;1900&lt;/td&gt;&lt;td&gt;/Son of: Ondahl, Gilbert K. &amp; Mary Omlie   &lt;/td&gt;</v>
      </c>
      <c r="P73" s="6" t="str">
        <f t="shared" si="6"/>
        <v>Opdahl, Martin K.</v>
      </c>
      <c r="Q73" s="25" t="str">
        <f t="shared" si="7"/>
        <v>&lt;td&gt;&lt;a href="http://iowagravestones.org/gs_view.php?id=420131" Target="GPP"&gt;P&lt;/a&gt;&lt;/td&gt;</v>
      </c>
      <c r="R73" s="25" t="str">
        <f t="shared" si="8"/>
        <v xml:space="preserve">   &lt;td&gt;&lt;/td&gt;</v>
      </c>
      <c r="S73" s="25" t="str">
        <f t="shared" si="9"/>
        <v>&lt;td&gt;&lt;a href="http://iowawpagraves.org/view.php?id=213316" target="WPA"&gt;W&lt;/a&gt;&lt;/td&gt;</v>
      </c>
      <c r="T73" s="6" t="s">
        <v>184</v>
      </c>
      <c r="U73" s="26"/>
    </row>
    <row r="74" spans="1:21" x14ac:dyDescent="0.25">
      <c r="A74" s="12" t="s">
        <v>64</v>
      </c>
      <c r="B74" s="39" t="s">
        <v>252</v>
      </c>
      <c r="C74" s="12" t="s">
        <v>82</v>
      </c>
      <c r="D74" s="24" t="s">
        <v>38</v>
      </c>
      <c r="E74" s="31" t="s">
        <v>86</v>
      </c>
      <c r="F74" s="33">
        <v>420130</v>
      </c>
      <c r="G74" s="33"/>
      <c r="H74" s="33"/>
      <c r="I74" s="33"/>
      <c r="J74" s="33"/>
      <c r="K74" s="33"/>
      <c r="L74" s="33"/>
      <c r="M74" s="1">
        <v>213317</v>
      </c>
      <c r="N74" s="44"/>
      <c r="O74" s="25" t="str">
        <f t="shared" si="5"/>
        <v>&lt;tr class="style3" &gt;&lt;td&gt;&lt;a href="http://iowawpagraves.org/view.php?id=213317" target="WPA"&gt;W&lt;/a&gt;&lt;/td&gt;&lt;td&gt;&lt;a href="http://iowagravestones.org/gs_view.php?id=420130" Target="GPP"&gt;P&lt;/a&gt;&lt;/td&gt;   &lt;td&gt;&lt;/td&gt;&lt;td&gt;Opdahl, Mary Omlie&lt;/td&gt;&lt;td&gt;1848&lt;/td&gt;&lt;td&gt;1879&lt;/td&gt;&lt;td&gt;/Married to: Ondahl, Gilbert K.  &lt;/td&gt;</v>
      </c>
      <c r="P74" s="6" t="str">
        <f t="shared" si="6"/>
        <v>Opdahl, Mary Omlie</v>
      </c>
      <c r="Q74" s="25" t="str">
        <f t="shared" si="7"/>
        <v>&lt;td&gt;&lt;a href="http://iowagravestones.org/gs_view.php?id=420130" Target="GPP"&gt;P&lt;/a&gt;&lt;/td&gt;</v>
      </c>
      <c r="R74" s="25" t="str">
        <f t="shared" si="8"/>
        <v xml:space="preserve">   &lt;td&gt;&lt;/td&gt;</v>
      </c>
      <c r="S74" s="25" t="str">
        <f t="shared" si="9"/>
        <v>&lt;td&gt;&lt;a href="http://iowawpagraves.org/view.php?id=213317" target="WPA"&gt;W&lt;/a&gt;&lt;/td&gt;</v>
      </c>
      <c r="T74" s="6" t="s">
        <v>184</v>
      </c>
      <c r="U74" s="26"/>
    </row>
    <row r="75" spans="1:21" x14ac:dyDescent="0.25">
      <c r="A75" s="34">
        <v>3802</v>
      </c>
      <c r="B75" s="34" t="s">
        <v>226</v>
      </c>
      <c r="C75" s="36" t="s">
        <v>227</v>
      </c>
      <c r="D75" s="36" t="s">
        <v>228</v>
      </c>
      <c r="E75" s="34" t="s">
        <v>229</v>
      </c>
      <c r="F75" s="33">
        <v>472709</v>
      </c>
      <c r="G75" s="38"/>
      <c r="H75" s="38"/>
      <c r="I75" s="38"/>
      <c r="J75" s="38"/>
      <c r="K75" s="38"/>
      <c r="L75" s="38"/>
      <c r="M75" s="38"/>
      <c r="N75" s="44"/>
      <c r="O75" s="25" t="str">
        <f t="shared" si="5"/>
        <v>&lt;tr class="style3" &gt;&lt;td&gt;&lt;/td&gt;&lt;td&gt;&lt;a href="http://iowagravestones.org/gs_view.php?id=472709" Target="GPP"&gt;P&lt;/a&gt;&lt;/td&gt;   &lt;td&gt;&lt;/td&gt;&lt;td&gt;Opdahl, Nettie&lt;/td&gt;&lt;td&gt;Nov 6, 1856&lt;/td&gt;&lt;td&gt;Nov. 30, 1932&lt;/td&gt;&lt;td&gt;Adjacent Stone to: Edward G. Opdahl&lt;/td&gt;</v>
      </c>
      <c r="P75" s="6" t="str">
        <f t="shared" si="6"/>
        <v>Opdahl, Nettie</v>
      </c>
      <c r="Q75" s="25" t="str">
        <f t="shared" si="7"/>
        <v>&lt;td&gt;&lt;a href="http://iowagravestones.org/gs_view.php?id=472709" Target="GPP"&gt;P&lt;/a&gt;&lt;/td&gt;</v>
      </c>
      <c r="R75" s="25" t="str">
        <f t="shared" si="8"/>
        <v xml:space="preserve">   &lt;td&gt;&lt;/td&gt;</v>
      </c>
      <c r="S75" s="25" t="str">
        <f t="shared" si="9"/>
        <v>&lt;td&gt;&lt;/td&gt;</v>
      </c>
      <c r="T75" s="6" t="s">
        <v>184</v>
      </c>
      <c r="U75" s="26"/>
    </row>
    <row r="76" spans="1:21" x14ac:dyDescent="0.25">
      <c r="A76" s="34">
        <v>3786</v>
      </c>
      <c r="B76" s="34" t="s">
        <v>177</v>
      </c>
      <c r="C76" s="36">
        <v>1875</v>
      </c>
      <c r="D76" s="36">
        <v>1876</v>
      </c>
      <c r="E76" s="34" t="s">
        <v>178</v>
      </c>
      <c r="F76" s="33">
        <v>472691</v>
      </c>
      <c r="G76" s="38"/>
      <c r="H76" s="38"/>
      <c r="I76" s="38"/>
      <c r="J76" s="38"/>
      <c r="K76" s="38"/>
      <c r="L76" s="38"/>
      <c r="M76" s="38"/>
      <c r="N76" s="44"/>
      <c r="O76" s="25" t="str">
        <f t="shared" si="5"/>
        <v>&lt;tr class="style3" &gt;&lt;td&gt;&lt;/td&gt;&lt;td&gt;&lt;a href="http://iowagravestones.org/gs_view.php?id=472691" Target="GPP"&gt;P&lt;/a&gt;&lt;/td&gt;   &lt;td&gt;&lt;/td&gt;&lt;td&gt;Opdahl, William O.&lt;/td&gt;&lt;td&gt;1875&lt;/td&gt;&lt;td&gt;1876&lt;/td&gt;&lt;td&gt;Adjacent Stone to: Mary and Gilbert K. Opdahl&lt;/td&gt;</v>
      </c>
      <c r="P76" s="6" t="str">
        <f t="shared" si="6"/>
        <v>Opdahl, William O.</v>
      </c>
      <c r="Q76" s="25" t="str">
        <f t="shared" si="7"/>
        <v>&lt;td&gt;&lt;a href="http://iowagravestones.org/gs_view.php?id=472691" Target="GPP"&gt;P&lt;/a&gt;&lt;/td&gt;</v>
      </c>
      <c r="R76" s="25" t="str">
        <f t="shared" si="8"/>
        <v xml:space="preserve">   &lt;td&gt;&lt;/td&gt;</v>
      </c>
      <c r="S76" s="25" t="str">
        <f t="shared" si="9"/>
        <v>&lt;td&gt;&lt;/td&gt;</v>
      </c>
      <c r="T76" s="6" t="s">
        <v>184</v>
      </c>
      <c r="U76" s="26"/>
    </row>
    <row r="77" spans="1:21" x14ac:dyDescent="0.25">
      <c r="A77" s="12" t="s">
        <v>56</v>
      </c>
      <c r="B77" s="31" t="s">
        <v>49</v>
      </c>
      <c r="C77" s="12" t="s">
        <v>52</v>
      </c>
      <c r="D77" s="12" t="s">
        <v>54</v>
      </c>
      <c r="E77" s="31" t="s">
        <v>51</v>
      </c>
      <c r="F77" s="33">
        <v>54248</v>
      </c>
      <c r="G77" s="33"/>
      <c r="H77" s="33"/>
      <c r="I77" s="33"/>
      <c r="J77" s="33"/>
      <c r="K77" s="33"/>
      <c r="L77" s="33"/>
      <c r="M77" s="1">
        <v>213380</v>
      </c>
      <c r="N77" s="44"/>
      <c r="O77" s="25" t="str">
        <f t="shared" si="5"/>
        <v>&lt;tr class="style3" &gt;&lt;td&gt;&lt;a href="http://iowawpagraves.org/view.php?id=213380" target="WPA"&gt;W&lt;/a&gt;&lt;/td&gt;&lt;td&gt;&lt;a href="http://iowagravestones.org/gs_view.php?id=54248" Target="GPP"&gt;P&lt;/a&gt;&lt;/td&gt;   &lt;td&gt;&lt;/td&gt;&lt;td&gt;Ostrem, Kari Christophersdatter (Heen)&lt;/td&gt;&lt;td&gt; July 28, 1801&lt;/td&gt;&lt;td&gt; Apr.  27, 1880&lt;/td&gt;&lt;td&gt;/Married to: Ostrem, Knud Evensen Born in Vang, Valdres Norway &lt;/td&gt;</v>
      </c>
      <c r="P77" s="6" t="str">
        <f t="shared" si="6"/>
        <v>Ostrem, Kari Christophersdatter (Heen)</v>
      </c>
      <c r="Q77" s="25" t="str">
        <f t="shared" si="7"/>
        <v>&lt;td&gt;&lt;a href="http://iowagravestones.org/gs_view.php?id=54248" Target="GPP"&gt;P&lt;/a&gt;&lt;/td&gt;</v>
      </c>
      <c r="R77" s="25" t="str">
        <f t="shared" si="8"/>
        <v xml:space="preserve">   &lt;td&gt;&lt;/td&gt;</v>
      </c>
      <c r="S77" s="25" t="str">
        <f t="shared" si="9"/>
        <v>&lt;td&gt;&lt;a href="http://iowawpagraves.org/view.php?id=213380" target="WPA"&gt;W&lt;/a&gt;&lt;/td&gt;</v>
      </c>
      <c r="T77" s="6" t="s">
        <v>184</v>
      </c>
      <c r="U77" s="26"/>
    </row>
    <row r="78" spans="1:21" x14ac:dyDescent="0.25">
      <c r="A78" s="12" t="s">
        <v>0</v>
      </c>
      <c r="B78" s="31" t="s">
        <v>48</v>
      </c>
      <c r="C78" s="12" t="s">
        <v>53</v>
      </c>
      <c r="D78" s="12" t="s">
        <v>55</v>
      </c>
      <c r="E78" s="31" t="s">
        <v>50</v>
      </c>
      <c r="F78" s="33">
        <v>54250</v>
      </c>
      <c r="G78" s="33"/>
      <c r="H78" s="33"/>
      <c r="I78" s="33"/>
      <c r="J78" s="33"/>
      <c r="K78" s="33"/>
      <c r="L78" s="33"/>
      <c r="M78" s="33"/>
      <c r="N78" s="44"/>
      <c r="O78" s="25" t="str">
        <f t="shared" si="5"/>
        <v>&lt;tr class="style3" &gt;&lt;td&gt;&lt;/td&gt;&lt;td&gt;&lt;a href="http://iowagravestones.org/gs_view.php?id=54250" Target="GPP"&gt;P&lt;/a&gt;&lt;/td&gt;   &lt;td&gt;&lt;/td&gt;&lt;td&gt;Ostrem, Knud Evensen&lt;/td&gt;&lt;td&gt; Mar. 1, 1801&lt;/td&gt;&lt;td&gt;Oct. 15, 1879&lt;/td&gt;&lt;td&gt;/Married to: Ostrem, Kari Christophersdatter (Heen) Born on Remmesbrekken farm in Vang, Norway&lt;/td&gt;</v>
      </c>
      <c r="P78" s="6" t="str">
        <f t="shared" si="6"/>
        <v>Ostrem, Knud Evensen</v>
      </c>
      <c r="Q78" s="25" t="str">
        <f t="shared" si="7"/>
        <v>&lt;td&gt;&lt;a href="http://iowagravestones.org/gs_view.php?id=54250" Target="GPP"&gt;P&lt;/a&gt;&lt;/td&gt;</v>
      </c>
      <c r="R78" s="25" t="str">
        <f t="shared" si="8"/>
        <v xml:space="preserve">   &lt;td&gt;&lt;/td&gt;</v>
      </c>
      <c r="S78" s="25" t="str">
        <f t="shared" si="9"/>
        <v>&lt;td&gt;&lt;/td&gt;</v>
      </c>
      <c r="T78" s="6" t="s">
        <v>184</v>
      </c>
      <c r="U78" s="26"/>
    </row>
    <row r="79" spans="1:21" ht="15.75" x14ac:dyDescent="0.25">
      <c r="A79" s="28" t="s">
        <v>274</v>
      </c>
      <c r="B79" s="29" t="s">
        <v>291</v>
      </c>
      <c r="C79" s="30" t="s">
        <v>6</v>
      </c>
      <c r="D79" s="30" t="s">
        <v>7</v>
      </c>
      <c r="E79" s="30"/>
      <c r="F79" s="23"/>
      <c r="G79" s="23"/>
      <c r="H79" s="23"/>
      <c r="I79" s="23"/>
      <c r="J79" s="23"/>
      <c r="K79" s="23"/>
      <c r="L79" s="23"/>
      <c r="M79" s="23"/>
      <c r="N79" s="44"/>
      <c r="O79" s="25" t="str">
        <f t="shared" si="5"/>
        <v>&lt;tr class="style2" &gt;&lt;td&gt;W&lt;/td&gt;&lt;td&gt;P&lt;/td&gt;&lt;td&gt;O&lt;/td&gt;&lt;td &gt;Surnames Starting with P&lt;/td&gt;&lt;td&gt;Birth Date&lt;/td&gt;&lt;td&gt;Death Date&lt;/td&gt;&lt;td&gt;Notes&lt;/td&gt;</v>
      </c>
      <c r="P79" s="6" t="str">
        <f t="shared" si="6"/>
        <v>Paaa                            Names</v>
      </c>
      <c r="Q79" s="25" t="str">
        <f t="shared" si="7"/>
        <v>&lt;td&gt;&lt;/td&gt;</v>
      </c>
      <c r="R79" s="25" t="str">
        <f t="shared" si="8"/>
        <v xml:space="preserve">   &lt;td&gt;&lt;/td&gt;</v>
      </c>
      <c r="S79" s="25" t="str">
        <f t="shared" si="9"/>
        <v>&lt;td&gt;&lt;/td&gt;</v>
      </c>
      <c r="T79" s="6" t="s">
        <v>184</v>
      </c>
      <c r="U79" s="26"/>
    </row>
    <row r="80" spans="1:21" x14ac:dyDescent="0.25">
      <c r="A80" s="34">
        <v>3771</v>
      </c>
      <c r="B80" s="34" t="s">
        <v>124</v>
      </c>
      <c r="C80" s="36" t="s">
        <v>125</v>
      </c>
      <c r="D80" s="36" t="s">
        <v>126</v>
      </c>
      <c r="E80" s="34" t="s">
        <v>127</v>
      </c>
      <c r="F80" s="33">
        <v>472674</v>
      </c>
      <c r="G80" s="38"/>
      <c r="H80" s="38"/>
      <c r="I80" s="38"/>
      <c r="J80" s="38"/>
      <c r="K80" s="38"/>
      <c r="L80" s="38"/>
      <c r="M80" s="38"/>
      <c r="N80" s="44"/>
      <c r="O80" s="25" t="str">
        <f t="shared" si="5"/>
        <v>&lt;tr class="style3" &gt;&lt;td&gt;&lt;/td&gt;&lt;td&gt;&lt;a href="http://iowagravestones.org/gs_view.php?id=472674" Target="GPP"&gt;P&lt;/a&gt;&lt;/td&gt;   &lt;td&gt;&lt;/td&gt;&lt;td&gt;Pedersen, Barbro&lt;/td&gt;&lt;td&gt;Mar 11, 1829&lt;/td&gt;&lt;td&gt;Mar. 20, 1904&lt;/td&gt;&lt;td&gt;Same stone as: Knudt Pedersen&lt;/td&gt;</v>
      </c>
      <c r="P80" s="6" t="str">
        <f t="shared" si="6"/>
        <v>Pedersen, Barbro</v>
      </c>
      <c r="Q80" s="25" t="str">
        <f t="shared" si="7"/>
        <v>&lt;td&gt;&lt;a href="http://iowagravestones.org/gs_view.php?id=472674" Target="GPP"&gt;P&lt;/a&gt;&lt;/td&gt;</v>
      </c>
      <c r="R80" s="25" t="str">
        <f t="shared" si="8"/>
        <v xml:space="preserve">   &lt;td&gt;&lt;/td&gt;</v>
      </c>
      <c r="S80" s="25" t="str">
        <f t="shared" si="9"/>
        <v>&lt;td&gt;&lt;/td&gt;</v>
      </c>
      <c r="T80" s="6" t="s">
        <v>184</v>
      </c>
      <c r="U80" s="26"/>
    </row>
    <row r="81" spans="1:21" x14ac:dyDescent="0.25">
      <c r="A81" s="34">
        <v>3772</v>
      </c>
      <c r="B81" s="34" t="s">
        <v>128</v>
      </c>
      <c r="C81" s="36" t="s">
        <v>129</v>
      </c>
      <c r="D81" s="36" t="s">
        <v>130</v>
      </c>
      <c r="E81" s="34" t="s">
        <v>131</v>
      </c>
      <c r="F81" s="33">
        <v>472675</v>
      </c>
      <c r="G81" s="38"/>
      <c r="H81" s="38"/>
      <c r="I81" s="38"/>
      <c r="J81" s="38"/>
      <c r="K81" s="38"/>
      <c r="L81" s="38"/>
      <c r="M81" s="38"/>
      <c r="N81" s="44"/>
      <c r="O81" s="25" t="str">
        <f t="shared" si="5"/>
        <v>&lt;tr class="style3" &gt;&lt;td&gt;&lt;/td&gt;&lt;td&gt;&lt;a href="http://iowagravestones.org/gs_view.php?id=472675" Target="GPP"&gt;P&lt;/a&gt;&lt;/td&gt;   &lt;td&gt;&lt;/td&gt;&lt;td&gt;Pedersen, Knudt&lt;/td&gt;&lt;td&gt;June 28, 1834&lt;/td&gt;&lt;td&gt;June, 1874&lt;/td&gt;&lt;td&gt;Same stone as: Barbro Pedersen&lt;/td&gt;</v>
      </c>
      <c r="P81" s="6" t="str">
        <f t="shared" si="6"/>
        <v>Pedersen, Knudt</v>
      </c>
      <c r="Q81" s="25" t="str">
        <f t="shared" si="7"/>
        <v>&lt;td&gt;&lt;a href="http://iowagravestones.org/gs_view.php?id=472675" Target="GPP"&gt;P&lt;/a&gt;&lt;/td&gt;</v>
      </c>
      <c r="R81" s="25" t="str">
        <f t="shared" si="8"/>
        <v xml:space="preserve">   &lt;td&gt;&lt;/td&gt;</v>
      </c>
      <c r="S81" s="25" t="str">
        <f t="shared" si="9"/>
        <v>&lt;td&gt;&lt;/td&gt;</v>
      </c>
      <c r="T81" s="6" t="s">
        <v>184</v>
      </c>
      <c r="U81" s="26"/>
    </row>
    <row r="82" spans="1:21" ht="15.75" x14ac:dyDescent="0.25">
      <c r="A82" s="28" t="s">
        <v>274</v>
      </c>
      <c r="B82" s="29" t="s">
        <v>292</v>
      </c>
      <c r="C82" s="30" t="s">
        <v>6</v>
      </c>
      <c r="D82" s="30" t="s">
        <v>7</v>
      </c>
      <c r="E82" s="30"/>
      <c r="F82" s="23"/>
      <c r="G82" s="23"/>
      <c r="H82" s="23"/>
      <c r="I82" s="23"/>
      <c r="J82" s="23"/>
      <c r="K82" s="23"/>
      <c r="L82" s="23"/>
      <c r="M82" s="23"/>
      <c r="N82" s="44"/>
      <c r="O82" s="25" t="str">
        <f t="shared" si="5"/>
        <v>&lt;tr class="style2" &gt;&lt;td&gt;W&lt;/td&gt;&lt;td&gt;P&lt;/td&gt;&lt;td&gt;O&lt;/td&gt;&lt;td &gt;Surnames Starting with Q&lt;/td&gt;&lt;td&gt;Birth Date&lt;/td&gt;&lt;td&gt;Death Date&lt;/td&gt;&lt;td&gt;Notes&lt;/td&gt;</v>
      </c>
      <c r="P82" s="6" t="str">
        <f t="shared" si="6"/>
        <v>Qaaa                            Names</v>
      </c>
      <c r="Q82" s="25" t="str">
        <f t="shared" si="7"/>
        <v>&lt;td&gt;&lt;/td&gt;</v>
      </c>
      <c r="R82" s="25" t="str">
        <f t="shared" si="8"/>
        <v xml:space="preserve">   &lt;td&gt;&lt;/td&gt;</v>
      </c>
      <c r="S82" s="25" t="str">
        <f t="shared" si="9"/>
        <v>&lt;td&gt;&lt;/td&gt;</v>
      </c>
      <c r="T82" s="6" t="s">
        <v>184</v>
      </c>
      <c r="U82" s="26"/>
    </row>
    <row r="83" spans="1:21" ht="15.75" x14ac:dyDescent="0.25">
      <c r="A83" s="28" t="s">
        <v>274</v>
      </c>
      <c r="B83" s="29" t="s">
        <v>293</v>
      </c>
      <c r="C83" s="30" t="s">
        <v>6</v>
      </c>
      <c r="D83" s="30" t="s">
        <v>7</v>
      </c>
      <c r="E83" s="30"/>
      <c r="F83" s="23"/>
      <c r="G83" s="23"/>
      <c r="H83" s="23"/>
      <c r="I83" s="23"/>
      <c r="J83" s="23"/>
      <c r="K83" s="23"/>
      <c r="L83" s="23"/>
      <c r="M83" s="23"/>
      <c r="N83" s="44"/>
      <c r="O83" s="25" t="str">
        <f t="shared" si="5"/>
        <v>&lt;tr class="style2" &gt;&lt;td&gt;W&lt;/td&gt;&lt;td&gt;P&lt;/td&gt;&lt;td&gt;O&lt;/td&gt;&lt;td &gt;Surnames Starting with R&lt;/td&gt;&lt;td&gt;Birth Date&lt;/td&gt;&lt;td&gt;Death Date&lt;/td&gt;&lt;td&gt;Notes&lt;/td&gt;</v>
      </c>
      <c r="P83" s="6" t="str">
        <f t="shared" si="6"/>
        <v>Raaa                            Names</v>
      </c>
      <c r="Q83" s="25" t="str">
        <f t="shared" si="7"/>
        <v>&lt;td&gt;&lt;/td&gt;</v>
      </c>
      <c r="R83" s="25" t="str">
        <f t="shared" si="8"/>
        <v xml:space="preserve">   &lt;td&gt;&lt;/td&gt;</v>
      </c>
      <c r="S83" s="25" t="str">
        <f t="shared" si="9"/>
        <v>&lt;td&gt;&lt;/td&gt;</v>
      </c>
      <c r="T83" s="6" t="s">
        <v>184</v>
      </c>
      <c r="U83" s="26"/>
    </row>
    <row r="84" spans="1:21" ht="15.75" x14ac:dyDescent="0.25">
      <c r="A84" s="28" t="s">
        <v>274</v>
      </c>
      <c r="B84" s="29" t="s">
        <v>294</v>
      </c>
      <c r="C84" s="30" t="s">
        <v>6</v>
      </c>
      <c r="D84" s="30" t="s">
        <v>7</v>
      </c>
      <c r="E84" s="30"/>
      <c r="F84" s="23"/>
      <c r="G84" s="23"/>
      <c r="H84" s="23"/>
      <c r="I84" s="23"/>
      <c r="J84" s="23"/>
      <c r="K84" s="23"/>
      <c r="L84" s="23"/>
      <c r="M84" s="23"/>
      <c r="N84" s="44"/>
      <c r="O84" s="25" t="str">
        <f t="shared" si="5"/>
        <v>&lt;tr class="style2" &gt;&lt;td&gt;W&lt;/td&gt;&lt;td&gt;P&lt;/td&gt;&lt;td&gt;O&lt;/td&gt;&lt;td &gt;Surnames Starting with S&lt;/td&gt;&lt;td&gt;Birth Date&lt;/td&gt;&lt;td&gt;Death Date&lt;/td&gt;&lt;td&gt;Notes&lt;/td&gt;</v>
      </c>
      <c r="P84" s="6" t="str">
        <f t="shared" si="6"/>
        <v>Saaa                            Names</v>
      </c>
      <c r="Q84" s="25" t="str">
        <f t="shared" si="7"/>
        <v>&lt;td&gt;&lt;/td&gt;</v>
      </c>
      <c r="R84" s="25" t="str">
        <f t="shared" si="8"/>
        <v xml:space="preserve">   &lt;td&gt;&lt;/td&gt;</v>
      </c>
      <c r="S84" s="25" t="str">
        <f t="shared" si="9"/>
        <v>&lt;td&gt;&lt;/td&gt;</v>
      </c>
      <c r="T84" s="6" t="s">
        <v>184</v>
      </c>
      <c r="U84" s="26"/>
    </row>
    <row r="85" spans="1:21" x14ac:dyDescent="0.25">
      <c r="A85" s="34">
        <v>3800</v>
      </c>
      <c r="B85" s="34" t="s">
        <v>219</v>
      </c>
      <c r="C85" s="35" t="s">
        <v>220</v>
      </c>
      <c r="D85" s="35" t="s">
        <v>221</v>
      </c>
      <c r="E85" s="34"/>
      <c r="F85" s="33">
        <v>472707</v>
      </c>
      <c r="G85" s="38"/>
      <c r="H85" s="38"/>
      <c r="I85" s="38"/>
      <c r="J85" s="38"/>
      <c r="K85" s="38"/>
      <c r="L85" s="38"/>
      <c r="M85" s="38"/>
      <c r="N85" s="44"/>
      <c r="O85" s="25" t="str">
        <f t="shared" si="5"/>
        <v>&lt;tr class="style3" &gt;&lt;td&gt;&lt;/td&gt;&lt;td&gt;&lt;a href="http://iowagravestones.org/gs_view.php?id=472707" Target="GPP"&gt;P&lt;/a&gt;&lt;/td&gt;   &lt;td&gt;&lt;/td&gt;&lt;td&gt;Simmons, Betsey&lt;/td&gt;&lt;td&gt;1833&lt;/td&gt;&lt;td&gt;1916&lt;/td&gt;&lt;td&gt;&lt;/td&gt;</v>
      </c>
      <c r="P85" s="6" t="str">
        <f t="shared" si="6"/>
        <v>Simmons, Betsey</v>
      </c>
      <c r="Q85" s="25" t="str">
        <f t="shared" si="7"/>
        <v>&lt;td&gt;&lt;a href="http://iowagravestones.org/gs_view.php?id=472707" Target="GPP"&gt;P&lt;/a&gt;&lt;/td&gt;</v>
      </c>
      <c r="R85" s="25" t="str">
        <f t="shared" si="8"/>
        <v xml:space="preserve">   &lt;td&gt;&lt;/td&gt;</v>
      </c>
      <c r="S85" s="25" t="str">
        <f t="shared" si="9"/>
        <v>&lt;td&gt;&lt;/td&gt;</v>
      </c>
      <c r="T85" s="6" t="s">
        <v>184</v>
      </c>
      <c r="U85" s="26"/>
    </row>
    <row r="86" spans="1:21" x14ac:dyDescent="0.25">
      <c r="A86" s="34">
        <v>3797</v>
      </c>
      <c r="B86" s="34" t="s">
        <v>211</v>
      </c>
      <c r="C86" s="36" t="s">
        <v>212</v>
      </c>
      <c r="D86" s="36" t="s">
        <v>213</v>
      </c>
      <c r="E86" s="34"/>
      <c r="F86" s="33">
        <v>472704</v>
      </c>
      <c r="G86" s="38"/>
      <c r="H86" s="38"/>
      <c r="I86" s="38"/>
      <c r="J86" s="38"/>
      <c r="K86" s="38"/>
      <c r="L86" s="38"/>
      <c r="M86" s="38"/>
      <c r="N86" s="44"/>
      <c r="O86" s="25" t="str">
        <f t="shared" si="5"/>
        <v>&lt;tr class="style3" &gt;&lt;td&gt;&lt;/td&gt;&lt;td&gt;&lt;a href="http://iowagravestones.org/gs_view.php?id=472704" Target="GPP"&gt;P&lt;/a&gt;&lt;/td&gt;   &lt;td&gt;&lt;/td&gt;&lt;td&gt;Snipen, Hanna&lt;/td&gt;&lt;td&gt;June 24, 1871&lt;/td&gt;&lt;td&gt;Feb 8, 1876&lt;/td&gt;&lt;td&gt;&lt;/td&gt;</v>
      </c>
      <c r="P86" s="6" t="str">
        <f t="shared" si="6"/>
        <v>Snipen, Hanna</v>
      </c>
      <c r="Q86" s="25" t="str">
        <f t="shared" si="7"/>
        <v>&lt;td&gt;&lt;a href="http://iowagravestones.org/gs_view.php?id=472704" Target="GPP"&gt;P&lt;/a&gt;&lt;/td&gt;</v>
      </c>
      <c r="R86" s="25" t="str">
        <f t="shared" si="8"/>
        <v xml:space="preserve">   &lt;td&gt;&lt;/td&gt;</v>
      </c>
      <c r="S86" s="25" t="str">
        <f t="shared" si="9"/>
        <v>&lt;td&gt;&lt;/td&gt;</v>
      </c>
      <c r="T86" s="6" t="s">
        <v>184</v>
      </c>
      <c r="U86" s="26"/>
    </row>
    <row r="87" spans="1:21" ht="15.75" x14ac:dyDescent="0.25">
      <c r="A87" s="28" t="s">
        <v>274</v>
      </c>
      <c r="B87" s="29" t="s">
        <v>295</v>
      </c>
      <c r="C87" s="30" t="s">
        <v>6</v>
      </c>
      <c r="D87" s="30" t="s">
        <v>7</v>
      </c>
      <c r="E87" s="30"/>
      <c r="F87" s="23"/>
      <c r="G87" s="23"/>
      <c r="H87" s="23"/>
      <c r="I87" s="23"/>
      <c r="J87" s="23"/>
      <c r="K87" s="23"/>
      <c r="L87" s="23"/>
      <c r="M87" s="23"/>
      <c r="N87" s="44"/>
      <c r="O87" s="25" t="str">
        <f t="shared" si="5"/>
        <v>&lt;tr class="style2" &gt;&lt;td&gt;W&lt;/td&gt;&lt;td&gt;P&lt;/td&gt;&lt;td&gt;O&lt;/td&gt;&lt;td &gt;Surnames Starting with T&lt;/td&gt;&lt;td&gt;Birth Date&lt;/td&gt;&lt;td&gt;Death Date&lt;/td&gt;&lt;td&gt;Notes&lt;/td&gt;</v>
      </c>
      <c r="P87" s="6" t="str">
        <f t="shared" si="6"/>
        <v>Taaa                            Names</v>
      </c>
      <c r="Q87" s="25" t="str">
        <f t="shared" si="7"/>
        <v>&lt;td&gt;&lt;/td&gt;</v>
      </c>
      <c r="R87" s="25" t="str">
        <f t="shared" si="8"/>
        <v xml:space="preserve">   &lt;td&gt;&lt;/td&gt;</v>
      </c>
      <c r="S87" s="25" t="str">
        <f t="shared" si="9"/>
        <v>&lt;td&gt;&lt;/td&gt;</v>
      </c>
      <c r="T87" s="6" t="s">
        <v>184</v>
      </c>
      <c r="U87" s="26"/>
    </row>
    <row r="88" spans="1:21" x14ac:dyDescent="0.25">
      <c r="A88" s="34">
        <v>3788</v>
      </c>
      <c r="B88" s="34" t="s">
        <v>179</v>
      </c>
      <c r="C88" s="36" t="s">
        <v>180</v>
      </c>
      <c r="D88" s="36" t="s">
        <v>181</v>
      </c>
      <c r="E88" s="34" t="s">
        <v>182</v>
      </c>
      <c r="F88" s="33">
        <v>472692</v>
      </c>
      <c r="G88" s="38"/>
      <c r="H88" s="38"/>
      <c r="I88" s="38"/>
      <c r="J88" s="38"/>
      <c r="K88" s="38"/>
      <c r="L88" s="38"/>
      <c r="M88" s="38"/>
      <c r="N88" s="44"/>
      <c r="O88" s="25" t="str">
        <f t="shared" si="5"/>
        <v>&lt;tr class="style3" &gt;&lt;td&gt;&lt;/td&gt;&lt;td&gt;&lt;a href="http://iowagravestones.org/gs_view.php?id=472692" Target="GPP"&gt;P&lt;/a&gt;&lt;/td&gt;   &lt;td&gt;&lt;/td&gt;&lt;td&gt;Thompson, Thomas&lt;/td&gt;&lt;td&gt;Jan 26, 1826&lt;/td&gt;&lt;td&gt;Aug 23, 1866&lt;/td&gt;&lt;td&gt;Age 40 Yr's&lt;/td&gt;</v>
      </c>
      <c r="P88" s="6" t="str">
        <f t="shared" si="6"/>
        <v>Thompson, Thomas</v>
      </c>
      <c r="Q88" s="25" t="str">
        <f t="shared" si="7"/>
        <v>&lt;td&gt;&lt;a href="http://iowagravestones.org/gs_view.php?id=472692" Target="GPP"&gt;P&lt;/a&gt;&lt;/td&gt;</v>
      </c>
      <c r="R88" s="25" t="str">
        <f t="shared" si="8"/>
        <v xml:space="preserve">   &lt;td&gt;&lt;/td&gt;</v>
      </c>
      <c r="S88" s="25" t="str">
        <f t="shared" si="9"/>
        <v>&lt;td&gt;&lt;/td&gt;</v>
      </c>
      <c r="T88" s="6" t="s">
        <v>184</v>
      </c>
      <c r="U88" s="26"/>
    </row>
    <row r="89" spans="1:21" x14ac:dyDescent="0.25">
      <c r="A89" s="34">
        <v>3778</v>
      </c>
      <c r="B89" s="34" t="s">
        <v>149</v>
      </c>
      <c r="C89" s="36" t="s">
        <v>150</v>
      </c>
      <c r="D89" s="36" t="s">
        <v>151</v>
      </c>
      <c r="E89" s="34" t="s">
        <v>152</v>
      </c>
      <c r="F89" s="33">
        <v>472681</v>
      </c>
      <c r="G89" s="38"/>
      <c r="H89" s="38"/>
      <c r="I89" s="38"/>
      <c r="J89" s="38"/>
      <c r="K89" s="38"/>
      <c r="L89" s="38"/>
      <c r="M89" s="38"/>
      <c r="N89" s="44"/>
      <c r="O89" s="25" t="str">
        <f t="shared" si="5"/>
        <v>&lt;tr class="style3" &gt;&lt;td&gt;&lt;/td&gt;&lt;td&gt;&lt;a href="http://iowagravestones.org/gs_view.php?id=472681" Target="GPP"&gt;P&lt;/a&gt;&lt;/td&gt;   &lt;td&gt;&lt;/td&gt;&lt;td&gt;Thune, Andrew Mallory&lt;/td&gt;&lt;td&gt;Oct 7, 1866&lt;/td&gt;&lt;td&gt;Sept 7, 1871&lt;/td&gt;&lt;td&gt;4 years 11M  Same stone as: Thrond and Sigri Thune&lt;/td&gt;</v>
      </c>
      <c r="P89" s="6" t="str">
        <f t="shared" si="6"/>
        <v>Thune, Andrew Mallory</v>
      </c>
      <c r="Q89" s="25" t="str">
        <f t="shared" si="7"/>
        <v>&lt;td&gt;&lt;a href="http://iowagravestones.org/gs_view.php?id=472681" Target="GPP"&gt;P&lt;/a&gt;&lt;/td&gt;</v>
      </c>
      <c r="R89" s="25" t="str">
        <f t="shared" si="8"/>
        <v xml:space="preserve">   &lt;td&gt;&lt;/td&gt;</v>
      </c>
      <c r="S89" s="25" t="str">
        <f t="shared" si="9"/>
        <v>&lt;td&gt;&lt;/td&gt;</v>
      </c>
      <c r="T89" s="6" t="s">
        <v>184</v>
      </c>
      <c r="U89" s="26"/>
    </row>
    <row r="90" spans="1:21" x14ac:dyDescent="0.25">
      <c r="A90" s="34">
        <v>3794</v>
      </c>
      <c r="B90" s="34" t="s">
        <v>206</v>
      </c>
      <c r="C90" s="36"/>
      <c r="D90" s="36" t="s">
        <v>207</v>
      </c>
      <c r="E90" s="34"/>
      <c r="F90" s="33">
        <v>472701</v>
      </c>
      <c r="G90" s="38"/>
      <c r="H90" s="38"/>
      <c r="I90" s="38"/>
      <c r="J90" s="38"/>
      <c r="K90" s="38"/>
      <c r="L90" s="38"/>
      <c r="M90" s="38"/>
      <c r="N90" s="44"/>
      <c r="O90" s="25" t="str">
        <f t="shared" si="5"/>
        <v>&lt;tr class="style3" &gt;&lt;td&gt;&lt;/td&gt;&lt;td&gt;&lt;a href="http://iowagravestones.org/gs_view.php?id=472701" Target="GPP"&gt;P&lt;/a&gt;&lt;/td&gt;   &lt;td&gt;&lt;/td&gt;&lt;td&gt;Thune, John W.&lt;/td&gt;&lt;td&gt;&lt;/td&gt;&lt;td&gt;Jan 3, 1899&lt;/td&gt;&lt;td&gt;&lt;/td&gt;</v>
      </c>
      <c r="P90" s="6" t="str">
        <f t="shared" si="6"/>
        <v>Thune, John W.</v>
      </c>
      <c r="Q90" s="25" t="str">
        <f t="shared" si="7"/>
        <v>&lt;td&gt;&lt;a href="http://iowagravestones.org/gs_view.php?id=472701" Target="GPP"&gt;P&lt;/a&gt;&lt;/td&gt;</v>
      </c>
      <c r="R90" s="25" t="str">
        <f t="shared" si="8"/>
        <v xml:space="preserve">   &lt;td&gt;&lt;/td&gt;</v>
      </c>
      <c r="S90" s="25" t="str">
        <f t="shared" si="9"/>
        <v>&lt;td&gt;&lt;/td&gt;</v>
      </c>
      <c r="T90" s="6" t="s">
        <v>184</v>
      </c>
      <c r="U90" s="26"/>
    </row>
    <row r="91" spans="1:21" x14ac:dyDescent="0.25">
      <c r="A91" s="34">
        <v>3794</v>
      </c>
      <c r="B91" s="34" t="s">
        <v>208</v>
      </c>
      <c r="C91" s="36"/>
      <c r="D91" s="36" t="s">
        <v>209</v>
      </c>
      <c r="E91" s="34"/>
      <c r="F91" s="33">
        <v>472702</v>
      </c>
      <c r="G91" s="38"/>
      <c r="H91" s="38"/>
      <c r="I91" s="38"/>
      <c r="J91" s="38"/>
      <c r="K91" s="38"/>
      <c r="L91" s="38"/>
      <c r="M91" s="38"/>
      <c r="N91" s="44"/>
      <c r="O91" s="25" t="str">
        <f t="shared" si="5"/>
        <v>&lt;tr class="style3" &gt;&lt;td&gt;&lt;/td&gt;&lt;td&gt;&lt;a href="http://iowagravestones.org/gs_view.php?id=472702" Target="GPP"&gt;P&lt;/a&gt;&lt;/td&gt;   &lt;td&gt;&lt;/td&gt;&lt;td&gt;Thune, Martha&lt;/td&gt;&lt;td&gt;&lt;/td&gt;&lt;td&gt;Apr. 2, 1909&lt;/td&gt;&lt;td&gt;&lt;/td&gt;</v>
      </c>
      <c r="P91" s="6" t="str">
        <f t="shared" si="6"/>
        <v>Thune, Martha</v>
      </c>
      <c r="Q91" s="25" t="str">
        <f t="shared" si="7"/>
        <v>&lt;td&gt;&lt;a href="http://iowagravestones.org/gs_view.php?id=472702" Target="GPP"&gt;P&lt;/a&gt;&lt;/td&gt;</v>
      </c>
      <c r="R91" s="25" t="str">
        <f t="shared" si="8"/>
        <v xml:space="preserve">   &lt;td&gt;&lt;/td&gt;</v>
      </c>
      <c r="S91" s="25" t="str">
        <f t="shared" si="9"/>
        <v>&lt;td&gt;&lt;/td&gt;</v>
      </c>
      <c r="T91" s="6" t="s">
        <v>184</v>
      </c>
      <c r="U91" s="26"/>
    </row>
    <row r="92" spans="1:21" x14ac:dyDescent="0.25">
      <c r="A92" s="34">
        <v>3777</v>
      </c>
      <c r="B92" s="34" t="s">
        <v>145</v>
      </c>
      <c r="C92" s="36" t="s">
        <v>146</v>
      </c>
      <c r="D92" s="36" t="s">
        <v>147</v>
      </c>
      <c r="E92" s="34" t="s">
        <v>148</v>
      </c>
      <c r="F92" s="33">
        <v>472680</v>
      </c>
      <c r="G92" s="38"/>
      <c r="H92" s="38"/>
      <c r="I92" s="38"/>
      <c r="J92" s="38"/>
      <c r="K92" s="38"/>
      <c r="L92" s="38"/>
      <c r="M92" s="38"/>
      <c r="N92" s="44"/>
      <c r="O92" s="25" t="str">
        <f t="shared" si="5"/>
        <v>&lt;tr class="style3" &gt;&lt;td&gt;&lt;/td&gt;&lt;td&gt;&lt;a href="http://iowagravestones.org/gs_view.php?id=472680" Target="GPP"&gt;P&lt;/a&gt;&lt;/td&gt;   &lt;td&gt;&lt;/td&gt;&lt;td&gt;Thune, Sigri&lt;/td&gt;&lt;td&gt;July 25, 1832&lt;/td&gt;&lt;td&gt;Feb 25, 1894&lt;/td&gt;&lt;td&gt;61 years 7M  Same stone as: Thrond Thune &lt;/td&gt;</v>
      </c>
      <c r="P92" s="6" t="str">
        <f t="shared" si="6"/>
        <v>Thune, Sigri</v>
      </c>
      <c r="Q92" s="25" t="str">
        <f t="shared" si="7"/>
        <v>&lt;td&gt;&lt;a href="http://iowagravestones.org/gs_view.php?id=472680" Target="GPP"&gt;P&lt;/a&gt;&lt;/td&gt;</v>
      </c>
      <c r="R92" s="25" t="str">
        <f t="shared" si="8"/>
        <v xml:space="preserve">   &lt;td&gt;&lt;/td&gt;</v>
      </c>
      <c r="S92" s="25" t="str">
        <f t="shared" si="9"/>
        <v>&lt;td&gt;&lt;/td&gt;</v>
      </c>
      <c r="T92" s="6" t="s">
        <v>184</v>
      </c>
      <c r="U92" s="26"/>
    </row>
    <row r="93" spans="1:21" x14ac:dyDescent="0.25">
      <c r="A93" s="34">
        <v>3776</v>
      </c>
      <c r="B93" s="34" t="s">
        <v>141</v>
      </c>
      <c r="C93" s="36" t="s">
        <v>142</v>
      </c>
      <c r="D93" s="36" t="s">
        <v>143</v>
      </c>
      <c r="E93" s="34" t="s">
        <v>144</v>
      </c>
      <c r="F93" s="33">
        <v>472679</v>
      </c>
      <c r="G93" s="38"/>
      <c r="H93" s="38"/>
      <c r="I93" s="38"/>
      <c r="J93" s="38"/>
      <c r="K93" s="38"/>
      <c r="L93" s="38"/>
      <c r="M93" s="38"/>
      <c r="N93" s="44"/>
      <c r="O93" s="25" t="str">
        <f t="shared" si="5"/>
        <v>&lt;tr class="style3" &gt;&lt;td&gt;&lt;/td&gt;&lt;td&gt;&lt;a href="http://iowagravestones.org/gs_view.php?id=472679" Target="GPP"&gt;P&lt;/a&gt;&lt;/td&gt;   &lt;td&gt;&lt;/td&gt;&lt;td&gt;Thune, Thrond&lt;/td&gt;&lt;td&gt;Aug 3, 1829&lt;/td&gt;&lt;td&gt;Sep 3, 1874&lt;/td&gt;&lt;td&gt;45 Years Same stone as: Sigri Thune&lt;/td&gt;</v>
      </c>
      <c r="P93" s="6" t="str">
        <f t="shared" si="6"/>
        <v>Thune, Thrond</v>
      </c>
      <c r="Q93" s="25" t="str">
        <f t="shared" si="7"/>
        <v>&lt;td&gt;&lt;a href="http://iowagravestones.org/gs_view.php?id=472679" Target="GPP"&gt;P&lt;/a&gt;&lt;/td&gt;</v>
      </c>
      <c r="R93" s="25" t="str">
        <f t="shared" si="8"/>
        <v xml:space="preserve">   &lt;td&gt;&lt;/td&gt;</v>
      </c>
      <c r="S93" s="25" t="str">
        <f t="shared" si="9"/>
        <v>&lt;td&gt;&lt;/td&gt;</v>
      </c>
      <c r="T93" s="6" t="s">
        <v>184</v>
      </c>
      <c r="U93" s="26"/>
    </row>
    <row r="94" spans="1:21" ht="15.75" x14ac:dyDescent="0.25">
      <c r="A94" s="28" t="s">
        <v>274</v>
      </c>
      <c r="B94" s="29" t="s">
        <v>296</v>
      </c>
      <c r="C94" s="30" t="s">
        <v>6</v>
      </c>
      <c r="D94" s="30" t="s">
        <v>7</v>
      </c>
      <c r="E94" s="30"/>
      <c r="F94" s="23"/>
      <c r="G94" s="23"/>
      <c r="H94" s="23"/>
      <c r="I94" s="23"/>
      <c r="J94" s="23"/>
      <c r="K94" s="23"/>
      <c r="L94" s="23"/>
      <c r="M94" s="23"/>
      <c r="N94" s="44"/>
      <c r="O94" s="25" t="str">
        <f t="shared" si="5"/>
        <v>&lt;tr class="style2" &gt;&lt;td&gt;W&lt;/td&gt;&lt;td&gt;P&lt;/td&gt;&lt;td&gt;O&lt;/td&gt;&lt;td &gt;Surnames Starting with U&lt;/td&gt;&lt;td&gt;Birth Date&lt;/td&gt;&lt;td&gt;Death Date&lt;/td&gt;&lt;td&gt;Notes&lt;/td&gt;</v>
      </c>
      <c r="P94" s="6" t="str">
        <f t="shared" si="6"/>
        <v>Uaaa                            Names</v>
      </c>
      <c r="Q94" s="25" t="str">
        <f t="shared" si="7"/>
        <v>&lt;td&gt;&lt;/td&gt;</v>
      </c>
      <c r="R94" s="25" t="str">
        <f t="shared" si="8"/>
        <v xml:space="preserve">   &lt;td&gt;&lt;/td&gt;</v>
      </c>
      <c r="S94" s="25" t="str">
        <f t="shared" si="9"/>
        <v>&lt;td&gt;&lt;/td&gt;</v>
      </c>
      <c r="T94" s="6" t="s">
        <v>184</v>
      </c>
      <c r="U94" s="26"/>
    </row>
    <row r="95" spans="1:21" ht="15.75" x14ac:dyDescent="0.25">
      <c r="A95" s="28" t="s">
        <v>274</v>
      </c>
      <c r="B95" s="29" t="s">
        <v>297</v>
      </c>
      <c r="C95" s="30" t="s">
        <v>6</v>
      </c>
      <c r="D95" s="30" t="s">
        <v>7</v>
      </c>
      <c r="E95" s="30"/>
      <c r="F95" s="23"/>
      <c r="G95" s="23"/>
      <c r="H95" s="23"/>
      <c r="I95" s="23"/>
      <c r="J95" s="23"/>
      <c r="K95" s="23"/>
      <c r="L95" s="23"/>
      <c r="M95" s="23"/>
      <c r="N95" s="44"/>
      <c r="O95" s="25" t="str">
        <f t="shared" si="5"/>
        <v>&lt;tr class="style2" &gt;&lt;td&gt;W&lt;/td&gt;&lt;td&gt;P&lt;/td&gt;&lt;td&gt;O&lt;/td&gt;&lt;td &gt;Surnames Starting with V&lt;/td&gt;&lt;td&gt;Birth Date&lt;/td&gt;&lt;td&gt;Death Date&lt;/td&gt;&lt;td&gt;Notes&lt;/td&gt;</v>
      </c>
      <c r="P95" s="6" t="str">
        <f t="shared" si="6"/>
        <v>Vaaa                            Names</v>
      </c>
      <c r="Q95" s="25" t="str">
        <f t="shared" si="7"/>
        <v>&lt;td&gt;&lt;/td&gt;</v>
      </c>
      <c r="R95" s="25" t="str">
        <f t="shared" si="8"/>
        <v xml:space="preserve">   &lt;td&gt;&lt;/td&gt;</v>
      </c>
      <c r="S95" s="25" t="str">
        <f t="shared" si="9"/>
        <v>&lt;td&gt;&lt;/td&gt;</v>
      </c>
      <c r="T95" s="6" t="s">
        <v>184</v>
      </c>
      <c r="U95" s="26"/>
    </row>
    <row r="96" spans="1:21" ht="15.75" x14ac:dyDescent="0.25">
      <c r="A96" s="28" t="s">
        <v>274</v>
      </c>
      <c r="B96" s="29" t="s">
        <v>298</v>
      </c>
      <c r="C96" s="30" t="s">
        <v>6</v>
      </c>
      <c r="D96" s="30" t="s">
        <v>7</v>
      </c>
      <c r="E96" s="30"/>
      <c r="F96" s="23"/>
      <c r="G96" s="23"/>
      <c r="H96" s="23"/>
      <c r="I96" s="23"/>
      <c r="J96" s="23"/>
      <c r="K96" s="23"/>
      <c r="L96" s="23"/>
      <c r="M96" s="23"/>
      <c r="N96" s="44"/>
      <c r="O96" s="25" t="str">
        <f t="shared" si="5"/>
        <v>&lt;tr class="style2" &gt;&lt;td&gt;W&lt;/td&gt;&lt;td&gt;P&lt;/td&gt;&lt;td&gt;O&lt;/td&gt;&lt;td &gt;Surnames Starting with W&lt;/td&gt;&lt;td&gt;Birth Date&lt;/td&gt;&lt;td&gt;Death Date&lt;/td&gt;&lt;td&gt;Notes&lt;/td&gt;</v>
      </c>
      <c r="P96" s="6" t="str">
        <f t="shared" si="6"/>
        <v>Waaa                            Names</v>
      </c>
      <c r="Q96" s="25" t="str">
        <f t="shared" si="7"/>
        <v>&lt;td&gt;&lt;/td&gt;</v>
      </c>
      <c r="R96" s="25" t="str">
        <f t="shared" si="8"/>
        <v xml:space="preserve">   &lt;td&gt;&lt;/td&gt;</v>
      </c>
      <c r="S96" s="25" t="str">
        <f t="shared" si="9"/>
        <v>&lt;td&gt;&lt;/td&gt;</v>
      </c>
      <c r="T96" s="6" t="s">
        <v>184</v>
      </c>
      <c r="U96" s="26"/>
    </row>
    <row r="97" spans="1:21" x14ac:dyDescent="0.25">
      <c r="A97" s="34">
        <v>3767</v>
      </c>
      <c r="B97" s="34" t="s">
        <v>123</v>
      </c>
      <c r="C97" s="36"/>
      <c r="D97" s="36"/>
      <c r="E97" s="34"/>
      <c r="F97" s="33">
        <v>472673</v>
      </c>
      <c r="G97" s="38"/>
      <c r="H97" s="38"/>
      <c r="I97" s="38"/>
      <c r="J97" s="38"/>
      <c r="K97" s="38"/>
      <c r="L97" s="38"/>
      <c r="M97" s="38"/>
      <c r="N97" s="44"/>
      <c r="O97" s="25" t="str">
        <f t="shared" si="5"/>
        <v>&lt;tr class="style3" &gt;&lt;td&gt;&lt;/td&gt;&lt;td&gt;&lt;a href="http://iowagravestones.org/gs_view.php?id=472673" Target="GPP"&gt;P&lt;/a&gt;&lt;/td&gt;   &lt;td&gt;&lt;/td&gt;&lt;td&gt;Wilcox, Mary&lt;/td&gt;&lt;td&gt;&lt;/td&gt;&lt;td&gt;&lt;/td&gt;&lt;td&gt;&lt;/td&gt;</v>
      </c>
      <c r="P97" s="6" t="str">
        <f t="shared" si="6"/>
        <v>Wilcox, Mary</v>
      </c>
      <c r="Q97" s="25" t="str">
        <f t="shared" si="7"/>
        <v>&lt;td&gt;&lt;a href="http://iowagravestones.org/gs_view.php?id=472673" Target="GPP"&gt;P&lt;/a&gt;&lt;/td&gt;</v>
      </c>
      <c r="R97" s="25" t="str">
        <f t="shared" si="8"/>
        <v xml:space="preserve">   &lt;td&gt;&lt;/td&gt;</v>
      </c>
      <c r="S97" s="25" t="str">
        <f t="shared" si="9"/>
        <v>&lt;td&gt;&lt;/td&gt;</v>
      </c>
      <c r="T97" s="6" t="s">
        <v>184</v>
      </c>
      <c r="U97" s="26"/>
    </row>
    <row r="98" spans="1:21" x14ac:dyDescent="0.25">
      <c r="A98" s="34">
        <v>3763</v>
      </c>
      <c r="B98" s="34" t="s">
        <v>110</v>
      </c>
      <c r="C98" s="36" t="s">
        <v>111</v>
      </c>
      <c r="D98" s="36" t="s">
        <v>112</v>
      </c>
      <c r="E98" s="34" t="s">
        <v>113</v>
      </c>
      <c r="F98" s="33">
        <v>472668</v>
      </c>
      <c r="G98" s="38"/>
      <c r="H98" s="38"/>
      <c r="I98" s="38"/>
      <c r="J98" s="38"/>
      <c r="K98" s="38"/>
      <c r="L98" s="38"/>
      <c r="M98" s="38"/>
      <c r="N98" s="44"/>
      <c r="O98" s="25" t="str">
        <f t="shared" si="5"/>
        <v>&lt;tr class="style3" &gt;&lt;td&gt;&lt;/td&gt;&lt;td&gt;&lt;a href="http://iowagravestones.org/gs_view.php?id=472668" Target="GPP"&gt;P&lt;/a&gt;&lt;/td&gt;   &lt;td&gt;&lt;/td&gt;&lt;td&gt;Wilcox, Mary H.&lt;/td&gt;&lt;td&gt;June 25, 1854&lt;/td&gt;&lt;td&gt;Sep 18, 1898&lt;/td&gt;&lt;td&gt;Same stone as: Nelson and Anna    Johnson&lt;/td&gt;</v>
      </c>
      <c r="P98" s="6" t="str">
        <f t="shared" si="6"/>
        <v>Wilcox, Mary H.</v>
      </c>
      <c r="Q98" s="25" t="str">
        <f t="shared" si="7"/>
        <v>&lt;td&gt;&lt;a href="http://iowagravestones.org/gs_view.php?id=472668" Target="GPP"&gt;P&lt;/a&gt;&lt;/td&gt;</v>
      </c>
      <c r="R98" s="25" t="str">
        <f t="shared" si="8"/>
        <v xml:space="preserve">   &lt;td&gt;&lt;/td&gt;</v>
      </c>
      <c r="S98" s="25" t="str">
        <f t="shared" si="9"/>
        <v>&lt;td&gt;&lt;/td&gt;</v>
      </c>
      <c r="T98" s="6" t="s">
        <v>184</v>
      </c>
      <c r="U98" s="26"/>
    </row>
    <row r="99" spans="1:21" ht="15.75" x14ac:dyDescent="0.25">
      <c r="A99" s="28" t="s">
        <v>274</v>
      </c>
      <c r="B99" s="29" t="s">
        <v>299</v>
      </c>
      <c r="C99" s="30" t="s">
        <v>6</v>
      </c>
      <c r="D99" s="30" t="s">
        <v>7</v>
      </c>
      <c r="E99" s="30"/>
      <c r="F99" s="23"/>
      <c r="G99" s="23"/>
      <c r="H99" s="23"/>
      <c r="I99" s="23"/>
      <c r="J99" s="23"/>
      <c r="K99" s="23"/>
      <c r="L99" s="23"/>
      <c r="M99" s="23"/>
      <c r="N99" s="44"/>
      <c r="O99" s="25" t="str">
        <f t="shared" si="5"/>
        <v>&lt;tr class="style2" &gt;&lt;td&gt;W&lt;/td&gt;&lt;td&gt;P&lt;/td&gt;&lt;td&gt;O&lt;/td&gt;&lt;td &gt;Surnames Starting with X&lt;/td&gt;&lt;td&gt;Birth Date&lt;/td&gt;&lt;td&gt;Death Date&lt;/td&gt;&lt;td&gt;Notes&lt;/td&gt;</v>
      </c>
      <c r="P99" s="6" t="str">
        <f t="shared" si="6"/>
        <v>Xaaa                            Names</v>
      </c>
      <c r="Q99" s="25" t="str">
        <f t="shared" si="7"/>
        <v>&lt;td&gt;&lt;/td&gt;</v>
      </c>
      <c r="R99" s="25" t="str">
        <f t="shared" si="8"/>
        <v xml:space="preserve">   &lt;td&gt;&lt;/td&gt;</v>
      </c>
      <c r="S99" s="25" t="str">
        <f t="shared" si="9"/>
        <v>&lt;td&gt;&lt;/td&gt;</v>
      </c>
      <c r="T99" s="6" t="s">
        <v>184</v>
      </c>
      <c r="U99" s="26"/>
    </row>
    <row r="100" spans="1:21" ht="15.75" x14ac:dyDescent="0.25">
      <c r="A100" s="28" t="s">
        <v>274</v>
      </c>
      <c r="B100" s="29" t="s">
        <v>300</v>
      </c>
      <c r="C100" s="30" t="s">
        <v>6</v>
      </c>
      <c r="D100" s="30" t="s">
        <v>7</v>
      </c>
      <c r="E100" s="30"/>
      <c r="F100" s="23"/>
      <c r="G100" s="23"/>
      <c r="H100" s="23"/>
      <c r="I100" s="23"/>
      <c r="J100" s="23"/>
      <c r="K100" s="23"/>
      <c r="L100" s="23"/>
      <c r="M100" s="23"/>
      <c r="N100" s="44"/>
      <c r="O100" s="25" t="str">
        <f t="shared" si="5"/>
        <v>&lt;tr class="style2" &gt;&lt;td&gt;W&lt;/td&gt;&lt;td&gt;P&lt;/td&gt;&lt;td&gt;O&lt;/td&gt;&lt;td &gt;Surnames Starting with Y&lt;/td&gt;&lt;td&gt;Birth Date&lt;/td&gt;&lt;td&gt;Death Date&lt;/td&gt;&lt;td&gt;Notes&lt;/td&gt;</v>
      </c>
      <c r="P100" s="6" t="str">
        <f t="shared" si="6"/>
        <v>Yaaa                            Names</v>
      </c>
      <c r="Q100" s="25" t="str">
        <f t="shared" si="7"/>
        <v>&lt;td&gt;&lt;/td&gt;</v>
      </c>
      <c r="R100" s="25" t="str">
        <f t="shared" si="8"/>
        <v xml:space="preserve">   &lt;td&gt;&lt;/td&gt;</v>
      </c>
      <c r="S100" s="25" t="str">
        <f t="shared" si="9"/>
        <v>&lt;td&gt;&lt;/td&gt;</v>
      </c>
      <c r="T100" s="6" t="s">
        <v>184</v>
      </c>
      <c r="U100" s="26"/>
    </row>
    <row r="101" spans="1:21" ht="15.75" x14ac:dyDescent="0.25">
      <c r="A101" s="28" t="s">
        <v>274</v>
      </c>
      <c r="B101" s="29" t="s">
        <v>301</v>
      </c>
      <c r="C101" s="30" t="s">
        <v>6</v>
      </c>
      <c r="D101" s="30" t="s">
        <v>7</v>
      </c>
      <c r="E101" s="30"/>
      <c r="F101" s="23"/>
      <c r="G101" s="23"/>
      <c r="H101" s="23"/>
      <c r="I101" s="23"/>
      <c r="J101" s="23"/>
      <c r="K101" s="23"/>
      <c r="L101" s="23"/>
      <c r="M101" s="23"/>
      <c r="N101" s="44"/>
      <c r="O101" s="25" t="str">
        <f t="shared" si="5"/>
        <v>&lt;tr class="style2" &gt;&lt;td&gt;W&lt;/td&gt;&lt;td&gt;P&lt;/td&gt;&lt;td&gt;O&lt;/td&gt;&lt;td &gt;Surnames Starting with Z&lt;/td&gt;&lt;td&gt;Birth Date&lt;/td&gt;&lt;td&gt;Death Date&lt;/td&gt;&lt;td&gt;Notes&lt;/td&gt;</v>
      </c>
      <c r="P101" s="6" t="str">
        <f t="shared" si="6"/>
        <v>Zaaa                            Names</v>
      </c>
      <c r="Q101" s="25" t="str">
        <f t="shared" si="7"/>
        <v>&lt;td&gt;&lt;/td&gt;</v>
      </c>
      <c r="R101" s="25" t="str">
        <f t="shared" si="8"/>
        <v xml:space="preserve">   &lt;td&gt;&lt;/td&gt;</v>
      </c>
      <c r="S101" s="25" t="str">
        <f t="shared" si="9"/>
        <v>&lt;td&gt;&lt;/td&gt;</v>
      </c>
      <c r="T101" s="6" t="s">
        <v>184</v>
      </c>
      <c r="U101" s="26"/>
    </row>
    <row r="102" spans="1:21" ht="15.75" x14ac:dyDescent="0.25">
      <c r="A102" s="18" t="s">
        <v>274</v>
      </c>
      <c r="B102" s="19" t="s">
        <v>21</v>
      </c>
      <c r="C102" s="20" t="s">
        <v>6</v>
      </c>
      <c r="D102" s="20" t="s">
        <v>7</v>
      </c>
      <c r="E102" s="20" t="s">
        <v>8</v>
      </c>
      <c r="F102" s="23"/>
      <c r="G102" s="23"/>
      <c r="H102" s="23"/>
      <c r="I102" s="23"/>
      <c r="J102" s="23"/>
      <c r="K102" s="23"/>
      <c r="L102" s="23"/>
      <c r="M102" s="23"/>
      <c r="N102" s="44"/>
      <c r="O102" s="25" t="str">
        <f t="shared" si="5"/>
        <v>&lt;tr class="style2" &gt;&lt;td&gt;W&lt;/td&gt;&lt;td&gt;P&lt;/td&gt;&lt;td&gt;O&lt;/td&gt;&lt;td &gt;Surnames Starting with z&lt;/td&gt;&lt;td&gt;Birth Date&lt;/td&gt;&lt;td&gt;Death Date&lt;/td&gt;&lt;td&gt;Notes&lt;/td&gt;</v>
      </c>
      <c r="P102" s="6" t="str">
        <f t="shared" si="6"/>
        <v>zzzEND         Names</v>
      </c>
      <c r="Q102" s="25" t="str">
        <f t="shared" si="7"/>
        <v>&lt;td&gt;&lt;/td&gt;</v>
      </c>
      <c r="R102" s="25" t="str">
        <f t="shared" si="8"/>
        <v xml:space="preserve">   &lt;td&gt;&lt;/td&gt;</v>
      </c>
      <c r="S102" s="25" t="str">
        <f t="shared" si="9"/>
        <v>&lt;td&gt;&lt;/td&gt;</v>
      </c>
      <c r="T102" s="6" t="s">
        <v>184</v>
      </c>
      <c r="U102" s="26"/>
    </row>
  </sheetData>
  <conditionalFormatting sqref="K2 K68 K65">
    <cfRule type="expression" dxfId="0" priority="4" stopIfTrue="1">
      <formula>AND(ROW(K2)&gt;1,COLUMN(K2)&lt;8,MOD(ROW(K2),2)=1)</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vt:lpstr>
      <vt:lpstr>Generator</vt:lpstr>
      <vt:lpstr>Web!Print_Area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Waters</dc:creator>
  <cp:lastModifiedBy>Bill Waters</cp:lastModifiedBy>
  <cp:lastPrinted>2009-03-17T16:18:27Z</cp:lastPrinted>
  <dcterms:created xsi:type="dcterms:W3CDTF">2008-10-13T01:29:37Z</dcterms:created>
  <dcterms:modified xsi:type="dcterms:W3CDTF">2014-12-02T20:42:24Z</dcterms:modified>
</cp:coreProperties>
</file>